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420" activeTab="0"/>
  </bookViews>
  <sheets>
    <sheet name="kap 01" sheetId="1" r:id="rId1"/>
    <sheet name="kap 02" sheetId="2" r:id="rId2"/>
    <sheet name="kap.03" sheetId="3" r:id="rId3"/>
    <sheet name="kap.04" sheetId="4" r:id="rId4"/>
    <sheet name="kap.05" sheetId="5" r:id="rId5"/>
    <sheet name="kap.06" sheetId="6" r:id="rId6"/>
    <sheet name="kap.07" sheetId="7" r:id="rId7"/>
    <sheet name="kap.08" sheetId="8" r:id="rId8"/>
    <sheet name="kap.09" sheetId="9" r:id="rId9"/>
    <sheet name="stát.majetek" sheetId="10" r:id="rId10"/>
  </sheets>
  <definedNames>
    <definedName name="_xlnm.Print_Area" localSheetId="3">'kap.04'!$A$1:$K$494</definedName>
    <definedName name="_xlnm.Print_Area" localSheetId="8">'kap.09'!$A$1:$K$29</definedName>
  </definedNames>
  <calcPr fullCalcOnLoad="1"/>
</workbook>
</file>

<file path=xl/sharedStrings.xml><?xml version="1.0" encoding="utf-8"?>
<sst xmlns="http://schemas.openxmlformats.org/spreadsheetml/2006/main" count="1822" uniqueCount="550">
  <si>
    <t>Kapitola: 01 - Rozvoj obce</t>
  </si>
  <si>
    <t>Doplňková činnost</t>
  </si>
  <si>
    <t>Organizace</t>
  </si>
  <si>
    <t>Tržby</t>
  </si>
  <si>
    <t>Náklady</t>
  </si>
  <si>
    <t>Hosp. výsl.</t>
  </si>
  <si>
    <t>Upřesnění</t>
  </si>
  <si>
    <t>Příděly ze zisku</t>
  </si>
  <si>
    <t>Vykrytí</t>
  </si>
  <si>
    <t>Nekrytá ztráta DČ</t>
  </si>
  <si>
    <t>po zdanění</t>
  </si>
  <si>
    <t>fin. vyp.</t>
  </si>
  <si>
    <t>Fond</t>
  </si>
  <si>
    <t>ztráty z</t>
  </si>
  <si>
    <t xml:space="preserve">z roku </t>
  </si>
  <si>
    <t>z minulých</t>
  </si>
  <si>
    <t>odměn</t>
  </si>
  <si>
    <t>rezervní</t>
  </si>
  <si>
    <t>hl. činnosti</t>
  </si>
  <si>
    <t>let</t>
  </si>
  <si>
    <t>ÚRM</t>
  </si>
  <si>
    <t>Hlavní činnost</t>
  </si>
  <si>
    <t>Výnosy</t>
  </si>
  <si>
    <t>Neinvest.</t>
  </si>
  <si>
    <t>Krytí ztráty z hlavní činnosti</t>
  </si>
  <si>
    <t>vlastní</t>
  </si>
  <si>
    <t>příspěvek</t>
  </si>
  <si>
    <t>účelové</t>
  </si>
  <si>
    <t>ziskem DČ</t>
  </si>
  <si>
    <t>RF</t>
  </si>
  <si>
    <t>z rozpočtu</t>
  </si>
  <si>
    <t>úspora NIP</t>
  </si>
  <si>
    <t>prostředky</t>
  </si>
  <si>
    <t>HMP</t>
  </si>
  <si>
    <t>Úspora</t>
  </si>
  <si>
    <t>od toho :</t>
  </si>
  <si>
    <t>Odvod</t>
  </si>
  <si>
    <t>Vypořádání</t>
  </si>
  <si>
    <t>Saldo</t>
  </si>
  <si>
    <t>NIP</t>
  </si>
  <si>
    <t>Odpočitatel.</t>
  </si>
  <si>
    <t>FKSP</t>
  </si>
  <si>
    <t>z dopl.činn.</t>
  </si>
  <si>
    <t>odpisů +</t>
  </si>
  <si>
    <t>investic +/-</t>
  </si>
  <si>
    <t>položky</t>
  </si>
  <si>
    <t>doplatek</t>
  </si>
  <si>
    <t>Celkem +/-</t>
  </si>
  <si>
    <t>Z toho:Nedočer.</t>
  </si>
  <si>
    <t>ÜRM</t>
  </si>
  <si>
    <t>do Fondu FV</t>
  </si>
  <si>
    <t>PO hl.m.Prahy</t>
  </si>
  <si>
    <t>Odv. na ZBÚ</t>
  </si>
  <si>
    <t>Nekrytá ztráta HČ</t>
  </si>
  <si>
    <t xml:space="preserve">ZBÚ </t>
  </si>
  <si>
    <t xml:space="preserve">fin.vyp. </t>
  </si>
  <si>
    <t>Odvod na</t>
  </si>
  <si>
    <t>v Kč</t>
  </si>
  <si>
    <t>Finanční vypořádání vztahu příspěvkových organizací za rok 2009 k rozpočtu hl. m. Prahy</t>
  </si>
  <si>
    <t xml:space="preserve">zisk </t>
  </si>
  <si>
    <t xml:space="preserve"> </t>
  </si>
  <si>
    <t>Kapitola: 02 - Městská infrastruktura</t>
  </si>
  <si>
    <t xml:space="preserve">   Upřesnění</t>
  </si>
  <si>
    <t xml:space="preserve">                      Příděly ze zisku</t>
  </si>
  <si>
    <t xml:space="preserve">         Nekrytá ztráta DČ</t>
  </si>
  <si>
    <t>ztráty DČ</t>
  </si>
  <si>
    <t>zisk - ztráta</t>
  </si>
  <si>
    <t>z min.let</t>
  </si>
  <si>
    <t>Zoologická zahrada hl.m.Prahy</t>
  </si>
  <si>
    <t>x) 27 351 497,33</t>
  </si>
  <si>
    <t>Botanická zahrada hl.m.Prahy</t>
  </si>
  <si>
    <t>xx) 1 304 018,98</t>
  </si>
  <si>
    <t>Lesy hl.m. Prahy</t>
  </si>
  <si>
    <t>x) doplatek do FKSP 0,30 Kč</t>
  </si>
  <si>
    <t xml:space="preserve">xx) zahrnuje doplatek do FKSP 0,38 Kč </t>
  </si>
  <si>
    <t>Nedočerp.</t>
  </si>
  <si>
    <t xml:space="preserve">    Příděly fondům ze zisku</t>
  </si>
  <si>
    <t xml:space="preserve">       Nekrytá ztráta HČ</t>
  </si>
  <si>
    <t xml:space="preserve">účelové </t>
  </si>
  <si>
    <t>zisk-ztráta</t>
  </si>
  <si>
    <t>Nek.ztráta HČ</t>
  </si>
  <si>
    <t>ztráta</t>
  </si>
  <si>
    <t>ziskem</t>
  </si>
  <si>
    <t>z RF</t>
  </si>
  <si>
    <t>z účtu 349</t>
  </si>
  <si>
    <t>z r. 2009</t>
  </si>
  <si>
    <t>DČ</t>
  </si>
  <si>
    <t>prodej maj.</t>
  </si>
  <si>
    <t>Odvod +</t>
  </si>
  <si>
    <t>Krytí ztráty</t>
  </si>
  <si>
    <t>do Fondu</t>
  </si>
  <si>
    <t>ZBÚ +</t>
  </si>
  <si>
    <t>ZBÚ</t>
  </si>
  <si>
    <t xml:space="preserve">fin. vyp. </t>
  </si>
  <si>
    <t>FV  +</t>
  </si>
  <si>
    <t>x) 1 253 369,69</t>
  </si>
  <si>
    <t>xx) 836 022,00</t>
  </si>
  <si>
    <t>x) 1 565 725,33</t>
  </si>
  <si>
    <t>C e l k e m</t>
  </si>
  <si>
    <t>x) zahrnuje výnosy z prodeje majetku hl.m. Prahy</t>
  </si>
  <si>
    <t>xx) finanční prostředky určeny na podporu projektů na záchranu ohrožených druhů zvířat ve volné přírodě (us. RHMP č. 2050)</t>
  </si>
  <si>
    <t>Kapitola:  03 - Doprava</t>
  </si>
  <si>
    <t xml:space="preserve">          Příděly ze zisku</t>
  </si>
  <si>
    <t xml:space="preserve">      Nekrytá ztráta DČ </t>
  </si>
  <si>
    <t>za r. 2008</t>
  </si>
  <si>
    <t>Techn. správa komunikací</t>
  </si>
  <si>
    <t>ROPID</t>
  </si>
  <si>
    <t>Nedočer.</t>
  </si>
  <si>
    <t xml:space="preserve">                  Krytí ztráty z hlavní činnosti</t>
  </si>
  <si>
    <t xml:space="preserve">      Nekrytá ztráta HČ</t>
  </si>
  <si>
    <t>rezervním</t>
  </si>
  <si>
    <t>z účtu</t>
  </si>
  <si>
    <t>z roku</t>
  </si>
  <si>
    <t>fondem</t>
  </si>
  <si>
    <t xml:space="preserve">            od toho :</t>
  </si>
  <si>
    <t>do fondu</t>
  </si>
  <si>
    <t>ZBÚ -</t>
  </si>
  <si>
    <t>z investič.</t>
  </si>
  <si>
    <t xml:space="preserve">investic </t>
  </si>
  <si>
    <t>FV PO  +</t>
  </si>
  <si>
    <t>fondu</t>
  </si>
  <si>
    <t>vratka</t>
  </si>
  <si>
    <t>Kapitola: 04 - Školství, mládež a samospráva</t>
  </si>
  <si>
    <t>Finanční vypořádání vztahu příspěvkových organizací za rok 2009 k rozpočtu hl.m. Prahy</t>
  </si>
  <si>
    <t>Hospodářský výsledek HČ</t>
  </si>
  <si>
    <t>Hospodářský výsledek DČ</t>
  </si>
  <si>
    <t>K rozdělení</t>
  </si>
  <si>
    <t>Příděly fondům</t>
  </si>
  <si>
    <t>zlepšený</t>
  </si>
  <si>
    <t>úspora</t>
  </si>
  <si>
    <t>zisk</t>
  </si>
  <si>
    <t>upřesnění</t>
  </si>
  <si>
    <t>do fondů</t>
  </si>
  <si>
    <t xml:space="preserve">Fond </t>
  </si>
  <si>
    <t>hosp.</t>
  </si>
  <si>
    <t>neinvest.</t>
  </si>
  <si>
    <t>FV</t>
  </si>
  <si>
    <t>celkem</t>
  </si>
  <si>
    <t>výsledek</t>
  </si>
  <si>
    <t>příspěvku</t>
  </si>
  <si>
    <t>Pražská konzervatoř</t>
  </si>
  <si>
    <t>Taneční konzervatoř hl.m.Prahy</t>
  </si>
  <si>
    <t>Konzervatoř Duncan Centre</t>
  </si>
  <si>
    <t>OA, Dušní 7, P 1</t>
  </si>
  <si>
    <t>SPŠ stavební, Dušní 17, P 1</t>
  </si>
  <si>
    <t>ČAO E.Beneše, Resslova 8, P 2</t>
  </si>
  <si>
    <t>ČAO, Resslova 5, P 2</t>
  </si>
  <si>
    <t>OA, Vinohradská 38, P 2</t>
  </si>
  <si>
    <t>OA, Kubelíkova, P3</t>
  </si>
  <si>
    <t>OA, Svatoslavova, P 4</t>
  </si>
  <si>
    <t>OA, Krupkovo nám., P 6</t>
  </si>
  <si>
    <t>OA Holešovice, P 7</t>
  </si>
  <si>
    <t>OA, Hovorčovická, P 8</t>
  </si>
  <si>
    <t>OA, Heroldovy sady, P 10</t>
  </si>
  <si>
    <t>VOŠ dopravní, Masná, P 1</t>
  </si>
  <si>
    <t>VOŠ elektro Fr.Křižíka, P 1</t>
  </si>
  <si>
    <t>VZŠ a SZŠ, Alšovo nábř., P 1</t>
  </si>
  <si>
    <t>VOŠ grafická, Hellichova, P 1</t>
  </si>
  <si>
    <t>VOŠ e.s. a SPŠ potrav. tech.,P 2</t>
  </si>
  <si>
    <t>VOŠ a SUŠ v.Hollara, P 3</t>
  </si>
  <si>
    <t>VUPŠ a SUPŠ, Žižkovo nám., P 3</t>
  </si>
  <si>
    <t>VOŠ inform.služeb, Pacovská,P 4</t>
  </si>
  <si>
    <t>Konzervatoř  VOŠ J.Ježka, P 4</t>
  </si>
  <si>
    <t>VOŠ,SOŠP,gymn., Evropská, P 6</t>
  </si>
  <si>
    <t>VOŠ oděvního návrh., P 7</t>
  </si>
  <si>
    <t>VOŠ ekonomická, Kollárova, P 8</t>
  </si>
  <si>
    <t>VOŠ sociálně právní, P 10</t>
  </si>
  <si>
    <t>SPV zlatnické, Seydlerova, P 5</t>
  </si>
  <si>
    <t>ISŠ, Náhorní, P 8</t>
  </si>
  <si>
    <t>SOŠ logist.sl., Učňovská, P 9</t>
  </si>
  <si>
    <t>SŠ-COPTH, Poděbradská, P 9</t>
  </si>
  <si>
    <t>SPŠ na Proseku, Novoborská, P 9</t>
  </si>
  <si>
    <t>Školní jídelna, Štefánikova, P 5</t>
  </si>
  <si>
    <t>Jazyková škola s pr.st.j.zk.hl.m.P.</t>
  </si>
  <si>
    <t>DD a ŠJ, Klánovice, Smržovská</t>
  </si>
  <si>
    <t>DD a ŠJ, Dolní Počernice, P 9</t>
  </si>
  <si>
    <t>DM, Neklanova, P 2</t>
  </si>
  <si>
    <t>DM, Studentská, P 6</t>
  </si>
  <si>
    <t>DM, Pobřežní, P 8</t>
  </si>
  <si>
    <t>DM, Lovosická, P 9</t>
  </si>
  <si>
    <t>Akad.gymn.Štěpánská, P-1</t>
  </si>
  <si>
    <t>Gymn.Hellichova, P-1</t>
  </si>
  <si>
    <t>Gymnázium Jindřišská, P-1</t>
  </si>
  <si>
    <t>*     -31 980,36</t>
  </si>
  <si>
    <t>Malostranské gymnázium, P-1</t>
  </si>
  <si>
    <t>Gymnázium Truhlářská, P-1</t>
  </si>
  <si>
    <t>Gymnázium Botičská, P-2</t>
  </si>
  <si>
    <t xml:space="preserve"> * neuznaný nárok na JPD3, kryto z vlastních zdrojů </t>
  </si>
  <si>
    <t>Gymnázium Nad Ohradou, P-3</t>
  </si>
  <si>
    <t>Gymn. Sladkov.nám., P-30</t>
  </si>
  <si>
    <t>Gymnázium Ohradní, P-4</t>
  </si>
  <si>
    <t>Gymnázium Budějovická, P-4</t>
  </si>
  <si>
    <t>Gymnázium Konstantinova,P-4</t>
  </si>
  <si>
    <t>Gymnázium Písnická, P-4</t>
  </si>
  <si>
    <t>Gymnázium Postupická, P-4</t>
  </si>
  <si>
    <t>Gymnázium Na Vít.Pláni, P-4</t>
  </si>
  <si>
    <t>Gymnázium Mezi Školami, P-5</t>
  </si>
  <si>
    <t>Gymnázium Zborovská, P-4</t>
  </si>
  <si>
    <t>Gymnázium Loučanská, P-5</t>
  </si>
  <si>
    <t>Gymnázium Nad Kavalírkou,P-5</t>
  </si>
  <si>
    <t>Gymnázium Na Zatlance, P-5</t>
  </si>
  <si>
    <t>Gymnázium Parléřova, P-6</t>
  </si>
  <si>
    <t>Gymnázium Arabská, P-6</t>
  </si>
  <si>
    <t>Gymnázium Nad Alejí, P-6</t>
  </si>
  <si>
    <t>Gymnázium Nad Štolou, P-7</t>
  </si>
  <si>
    <t>Gymnázium U Lib.zámku, P-8</t>
  </si>
  <si>
    <t>Gymnázium Ústavní, P-8</t>
  </si>
  <si>
    <t>Gymnázium Pernerova, P-8</t>
  </si>
  <si>
    <t>Gymnázium Litoměřická, P-9</t>
  </si>
  <si>
    <t>Gymnázium Českolipská, P-9</t>
  </si>
  <si>
    <t>Gymnázium Chodovická, P-9</t>
  </si>
  <si>
    <t>Gymnázium Špitálská, P-9</t>
  </si>
  <si>
    <t>Gymnázium nám.25.března, P-9</t>
  </si>
  <si>
    <t>Gymnázium Přípotoční, P-10</t>
  </si>
  <si>
    <t>Gymnázium Omská, P-10</t>
  </si>
  <si>
    <t>Gymnázium Voděradská, P-10</t>
  </si>
  <si>
    <t>Gymnázium M. Horákové, P-4</t>
  </si>
  <si>
    <t>PPP Francouzská, P-10</t>
  </si>
  <si>
    <t>PPP Lucemburská, P-3</t>
  </si>
  <si>
    <t>PPP Vejvanovského, P-4</t>
  </si>
  <si>
    <t>PPP Kuncova, P-5</t>
  </si>
  <si>
    <t>PPP Vokovická, P-6</t>
  </si>
  <si>
    <t>PPP Šiškova, P-8</t>
  </si>
  <si>
    <t>PPP Jabloňová, P-10</t>
  </si>
  <si>
    <t>Jedlič.ús.Z.Š.S.Š.V Pevnosti P-2</t>
  </si>
  <si>
    <t>Gym.a S.Š Radlická P-5</t>
  </si>
  <si>
    <t>Z.Š.Zahrádka U zás. zahrady P-3</t>
  </si>
  <si>
    <t xml:space="preserve"> M.Š.Spec. Na Lysinách P-4</t>
  </si>
  <si>
    <t xml:space="preserve"> M.Š.Spec.Deylova  P-5</t>
  </si>
  <si>
    <t>Z.Š. Roosveltova  P-6</t>
  </si>
  <si>
    <t xml:space="preserve"> M.Š.Spec.Štíbrova  P-8</t>
  </si>
  <si>
    <t xml:space="preserve"> M.Š.Spec. Drahaňská  P-8</t>
  </si>
  <si>
    <t>S.Š.Z.Š.M.Š. K.Herf. Josefská P- 1</t>
  </si>
  <si>
    <t>Gymn.Z.Š.M.Š. sl.p. Ječná  P-2</t>
  </si>
  <si>
    <t>Z.Š.zrak.p.nám.Míru P- 2</t>
  </si>
  <si>
    <t>Z.Š.M.Š.VFN Ke Karlovu P-2</t>
  </si>
  <si>
    <t>Z.Š.S.Š.wald.Křejpského P-4</t>
  </si>
  <si>
    <t>Zákl. šk. Boleslavova  P-4</t>
  </si>
  <si>
    <t>Stř.šk. A. Klara Vídeňská  P-4</t>
  </si>
  <si>
    <t>Z.Š.M.Š. FTN Vídeňská P-4</t>
  </si>
  <si>
    <t>Z.Š.M.Š.FN Motol V Úvalu P-5</t>
  </si>
  <si>
    <t>S.Š.Z.Š.M.Š.sl.p.Výmolova  P-5</t>
  </si>
  <si>
    <t>Z.Š.se spec.p.  Na Zlíchově  P-5</t>
  </si>
  <si>
    <t>Z.Š.se spec.p. U Boroviček  P-6</t>
  </si>
  <si>
    <t>Z.Š.log.Z.Š.Pr. Libčická  P-8</t>
  </si>
  <si>
    <t>Z.Š.M.Š. Za Invalidovnou  P-8</t>
  </si>
  <si>
    <t>Z.Š.M.Š.FN Bul. - Budínova  P-8</t>
  </si>
  <si>
    <t>Z.Š. při Psych.l. Ústavní   P-8</t>
  </si>
  <si>
    <t>S.Š.Z.Š.M.Š. Chotouňská  P- 10</t>
  </si>
  <si>
    <t>Z.Š.M.Š.  Moskevská  P-10</t>
  </si>
  <si>
    <t>Z.Š.sp Z.Š.pr.Starostraš.  P-10</t>
  </si>
  <si>
    <t>Z.Š. a Pr. šk. Vinohradská P-2</t>
  </si>
  <si>
    <t>Z. Š.pr.Z.Š.sp. Ružinovská  P-4</t>
  </si>
  <si>
    <t>Z.Š.pr.Prakt.šk.Kupeckého P-4</t>
  </si>
  <si>
    <t>Z.Š.pr.Z.Š.sp. Pod radnicí  P-4</t>
  </si>
  <si>
    <t>Z.Š.prakt. Osvoboditelů  P-5</t>
  </si>
  <si>
    <t>Z.Š.prZ.Š.sp.Trávníčkova  P-5</t>
  </si>
  <si>
    <t>Z.Š. prakt. Vokovická P-6</t>
  </si>
  <si>
    <t>Z.Š.Tolerance Mochovská  P-9</t>
  </si>
  <si>
    <t>M.Š.sp.Z.Š.pr. Bártlova  P-9</t>
  </si>
  <si>
    <t>Z.Š. Vachkova  P - 10</t>
  </si>
  <si>
    <t>Z.Š.  Práčská  P-10</t>
  </si>
  <si>
    <t>SPŠ Panská</t>
  </si>
  <si>
    <t>VOŠ a SŠ text. U Půjčovny P1</t>
  </si>
  <si>
    <t>MSŠCH Křemencova P1</t>
  </si>
  <si>
    <t>SPŠ Betlémská P1</t>
  </si>
  <si>
    <t>SPŠ Ječná P2</t>
  </si>
  <si>
    <t>SŠ Waldorfské lyceum P4</t>
  </si>
  <si>
    <t>SPŠ Družstevní ochoz P4</t>
  </si>
  <si>
    <t xml:space="preserve"> VOŠ a SZŠ  5.května P4</t>
  </si>
  <si>
    <t>SSPŠ Preslova P5</t>
  </si>
  <si>
    <t>STŠ Radlická P5</t>
  </si>
  <si>
    <t>SPŠ Pod Táborem P9</t>
  </si>
  <si>
    <t>SPŠ V Úžlabině P10</t>
  </si>
  <si>
    <t>SPŠ Na Třebešíně P10</t>
  </si>
  <si>
    <t>SHŠ Vršovická P10</t>
  </si>
  <si>
    <t>SZŠ Ruská P10</t>
  </si>
  <si>
    <t>SOU Belgická P2</t>
  </si>
  <si>
    <t>OU a PŠ Vratislavova P2</t>
  </si>
  <si>
    <t>SOU Ohradní P4</t>
  </si>
  <si>
    <t>SŠT Zelený pruh P4</t>
  </si>
  <si>
    <t>SOU Libušská P4</t>
  </si>
  <si>
    <t>SŠ um.a řem.  Nový Zlíchov P5</t>
  </si>
  <si>
    <t>SOŠ a SOU Drtinova P5</t>
  </si>
  <si>
    <t>SŠ dost.sportu U závodiště P5</t>
  </si>
  <si>
    <t>SOU Radotín Pod Klapicí P5</t>
  </si>
  <si>
    <t>SOŠ civil.let. K Letišti P6</t>
  </si>
  <si>
    <t>OU a PŠ Chabařovická P8</t>
  </si>
  <si>
    <t>SOU Karlín. Náměstí P8</t>
  </si>
  <si>
    <t>SOŠ staveb.a zahr.Učňovská P9</t>
  </si>
  <si>
    <t xml:space="preserve">VOŠ a SŠ el. Novovysočanská </t>
  </si>
  <si>
    <t>SOU služeb Novovysočanská</t>
  </si>
  <si>
    <t>SOU Za Černým mostem P9</t>
  </si>
  <si>
    <t>SOŠ pro adm. EU Lipí P9</t>
  </si>
  <si>
    <t>SOU a U, Ke Stadionu P9</t>
  </si>
  <si>
    <t>SOU U Krbu P10</t>
  </si>
  <si>
    <t>SŠ Jesenická 1 P10</t>
  </si>
  <si>
    <t xml:space="preserve"> **   1 104,5</t>
  </si>
  <si>
    <t>SOŠ a SOU Weilova P10</t>
  </si>
  <si>
    <t>DDM hl.m. Prahy, P-8</t>
  </si>
  <si>
    <t>DDM - Měšická ,P-9</t>
  </si>
  <si>
    <t xml:space="preserve">DDM - Na Balkáně,P-3    </t>
  </si>
  <si>
    <t>DDM - Slezská,P-2</t>
  </si>
  <si>
    <t xml:space="preserve">DDM - Přemyšlenská,P-8 </t>
  </si>
  <si>
    <t xml:space="preserve">DDM - Rohová, P-6 </t>
  </si>
  <si>
    <t xml:space="preserve">DDM - Šalounova,P-4 </t>
  </si>
  <si>
    <t xml:space="preserve">DDM - Šimáčkova,P-7 </t>
  </si>
  <si>
    <t xml:space="preserve">DDM - Štefánikova,P-5 </t>
  </si>
  <si>
    <t>DDM - U Boroviček,P-6</t>
  </si>
  <si>
    <t>DDM - Hermannova,P-4</t>
  </si>
  <si>
    <t>DŮM  UM ,P-10</t>
  </si>
  <si>
    <t>Hobby centrum,P-4</t>
  </si>
  <si>
    <t>HŠ hl.m. Prahy,P-3</t>
  </si>
  <si>
    <t>ZUŠ Bajkalská,P-10</t>
  </si>
  <si>
    <t xml:space="preserve"> * *  nerozdělený zisk z minulých let</t>
  </si>
  <si>
    <t>ZUŠ Biskupská,P-1</t>
  </si>
  <si>
    <t>ZUŠ Cukrovarská,P-9</t>
  </si>
  <si>
    <t>ZUŠ Dunická,P-4</t>
  </si>
  <si>
    <t>ZUŠ K Brance,P-5</t>
  </si>
  <si>
    <t>ZUŠ Klapkova,P-8</t>
  </si>
  <si>
    <t>ZUŠ Učňovská,P-9</t>
  </si>
  <si>
    <t>ZUŠ Křtínská,P-4</t>
  </si>
  <si>
    <t>ZUŠ Lounských,P-4</t>
  </si>
  <si>
    <t>ZUŠ Na Popelce,P-5</t>
  </si>
  <si>
    <t>ZUŠ Nad Alejí,P-6</t>
  </si>
  <si>
    <t xml:space="preserve">ZUŠ Ratibořická,P-9       </t>
  </si>
  <si>
    <t>ZUŠ Slezská,P-2</t>
  </si>
  <si>
    <t>ZUŠ Šimáčkova,P-7</t>
  </si>
  <si>
    <t>ZUŠ Štefanikova,P-5</t>
  </si>
  <si>
    <t>ZUŠ Štítného,P-3</t>
  </si>
  <si>
    <t>ZUŠ Taussigova,P-8</t>
  </si>
  <si>
    <t>ZUŠ Trhanovské nám. ,P-10</t>
  </si>
  <si>
    <t>ZUŠ Olešská,P-10</t>
  </si>
  <si>
    <t>ZUŠ U Dělnického cvič.,P-6</t>
  </si>
  <si>
    <t>ZUŠ U Prosecké školy,P-9</t>
  </si>
  <si>
    <t>ZUŠ U Půjčovny,P-1</t>
  </si>
  <si>
    <t>ZUŠ Veleslavínská,P-6</t>
  </si>
  <si>
    <t>ZUŠ Voborského-Botevova,P-4</t>
  </si>
  <si>
    <t>ZUŠ Zderazská,P-5</t>
  </si>
  <si>
    <t>Krytí ztráty -</t>
  </si>
  <si>
    <t xml:space="preserve">Fin. vyp. </t>
  </si>
  <si>
    <t>prodej majetku</t>
  </si>
  <si>
    <t>účtu 349 30</t>
  </si>
  <si>
    <t>z inv. fondu</t>
  </si>
  <si>
    <t>saldo</t>
  </si>
  <si>
    <t>účet 349 30</t>
  </si>
  <si>
    <t>na fond FV</t>
  </si>
  <si>
    <t>OA, Kubelíkova, P 3</t>
  </si>
  <si>
    <t xml:space="preserve">DM, Lovosická, P 9  </t>
  </si>
  <si>
    <t>S.Š.Z.Š.M.Š. Herf. Josefská P- 1</t>
  </si>
  <si>
    <t>***  50 200,05</t>
  </si>
  <si>
    <t>*** JPD finanční vypořádání z minulých let</t>
  </si>
  <si>
    <t>SPŠ Panská P-1</t>
  </si>
  <si>
    <t>VOŠ a SŠ text. U Půjčovny P-1</t>
  </si>
  <si>
    <t>SŠ Waldorf.lyceum P4</t>
  </si>
  <si>
    <t>VOŠ a SZŠ 5.května P4</t>
  </si>
  <si>
    <t>SŠ um.a  řem. Nový Zlíchov P-5</t>
  </si>
  <si>
    <t>VOŠ a SŠ el. Novovysočanská</t>
  </si>
  <si>
    <t>SOŠ pro adm.EU Lipí P9</t>
  </si>
  <si>
    <t>SŠ el.a stroj.Jesenická 1 P10</t>
  </si>
  <si>
    <t>DDM hl.m. Prahy, P 8</t>
  </si>
  <si>
    <t>DDM - Měšická , P 9</t>
  </si>
  <si>
    <t xml:space="preserve">DDM - Na Balkáně, P 3   </t>
  </si>
  <si>
    <t>DDM - Slezská, P 2</t>
  </si>
  <si>
    <t xml:space="preserve">DDM - Přemyšlenská, P 8 </t>
  </si>
  <si>
    <t xml:space="preserve">DDM - Rohová, P 9 </t>
  </si>
  <si>
    <t xml:space="preserve">DDM - Šalounova, P 4 </t>
  </si>
  <si>
    <t xml:space="preserve">DDM - Šimáčkova, 7 </t>
  </si>
  <si>
    <t>DDM - -Štefánikova, P 5</t>
  </si>
  <si>
    <t>DDM - U Boroviček, P 6</t>
  </si>
  <si>
    <t>DDM - Hermannova, P 4</t>
  </si>
  <si>
    <t xml:space="preserve">DŮM  UM, P 10 </t>
  </si>
  <si>
    <t>Hobby centrum, P 4</t>
  </si>
  <si>
    <t>HŠ hl.m. Prahy, P 3</t>
  </si>
  <si>
    <t>ZUŠ Bajkalská, P 10</t>
  </si>
  <si>
    <t>CELKEM</t>
  </si>
  <si>
    <t>Kapitola: 05 - Zdravotnictví a sociální oblast</t>
  </si>
  <si>
    <t>v  Kč</t>
  </si>
  <si>
    <t xml:space="preserve">Vykrytí </t>
  </si>
  <si>
    <t xml:space="preserve">ztráty </t>
  </si>
  <si>
    <t>hlav.čin.</t>
  </si>
  <si>
    <t>Jedličkův ústav a Mateř. škola</t>
  </si>
  <si>
    <t>a Zákl. škola a Střed. škola</t>
  </si>
  <si>
    <t>Domov pro seniory Hortenzie</t>
  </si>
  <si>
    <t>Domov pro seniory Krč</t>
  </si>
  <si>
    <t>Domov pro seniory Chodov</t>
  </si>
  <si>
    <t>Domov pro seniory Háje</t>
  </si>
  <si>
    <t xml:space="preserve">Domov pro seniory </t>
  </si>
  <si>
    <t>Elišky Purkyňové</t>
  </si>
  <si>
    <t>Domov pro seniory Ďáblice</t>
  </si>
  <si>
    <t>Domov pro seniory Slunečnice</t>
  </si>
  <si>
    <t>*    - 60 000,00</t>
  </si>
  <si>
    <t>Domov pro seniory Kobylisy</t>
  </si>
  <si>
    <t>Domov pro seniory Malešice</t>
  </si>
  <si>
    <t>Domov pro seniory</t>
  </si>
  <si>
    <t>Zahradní Město</t>
  </si>
  <si>
    <t>Heřmanův Městec</t>
  </si>
  <si>
    <t>Domov se zvláštním režimem</t>
  </si>
  <si>
    <t>Krásná Lípa</t>
  </si>
  <si>
    <t>Terezín</t>
  </si>
  <si>
    <t>Domov Svojšice</t>
  </si>
  <si>
    <t>Palata - Domov pro zrakově</t>
  </si>
  <si>
    <t>postižené</t>
  </si>
  <si>
    <t>Domov Maxov</t>
  </si>
  <si>
    <t>Domov pro osoby se zdravot.</t>
  </si>
  <si>
    <t>postižením Lochovice</t>
  </si>
  <si>
    <t>Integr.centrum pro osoby se</t>
  </si>
  <si>
    <t>zdrav.postiž. Hor.Poustevna</t>
  </si>
  <si>
    <t>*  doplatek daně z příjmů za rok 2008</t>
  </si>
  <si>
    <t>Domov Zvíkovecká kytička</t>
  </si>
  <si>
    <t>postižením  Rudné</t>
  </si>
  <si>
    <t>postižením Leontýn</t>
  </si>
  <si>
    <t>Domov sociálních služeb</t>
  </si>
  <si>
    <t>Vlašská</t>
  </si>
  <si>
    <t>postižením Sulická</t>
  </si>
  <si>
    <t>Integr. centrum soc. služeb</t>
  </si>
  <si>
    <t>Odlochovice</t>
  </si>
  <si>
    <t>Dětské centrum Paprsek</t>
  </si>
  <si>
    <t>Centrum soc.služeb Praha</t>
  </si>
  <si>
    <t xml:space="preserve">Zdravotnická záchranná </t>
  </si>
  <si>
    <t>služba hl.m. Prahy</t>
  </si>
  <si>
    <t>Městská nemocnice následné</t>
  </si>
  <si>
    <t>péče</t>
  </si>
  <si>
    <t>Městská poliklinika Praha</t>
  </si>
  <si>
    <t xml:space="preserve">Dětský domov </t>
  </si>
  <si>
    <t>Charlotty Masarykové</t>
  </si>
  <si>
    <t xml:space="preserve">Státní </t>
  </si>
  <si>
    <t xml:space="preserve">                      Krytí ztráty z hlavní činnosti</t>
  </si>
  <si>
    <t>Nekrytá ztráta</t>
  </si>
  <si>
    <t>dotace</t>
  </si>
  <si>
    <t>HČ</t>
  </si>
  <si>
    <t>ÚZ 13305</t>
  </si>
  <si>
    <t>z r.2009</t>
  </si>
  <si>
    <t>*   60 000,00</t>
  </si>
  <si>
    <t>Domov pro seniory Pyšely</t>
  </si>
  <si>
    <t>Dobřichovice</t>
  </si>
  <si>
    <t>Domov pro osoby se zdrav.</t>
  </si>
  <si>
    <t>postižením Kytlice</t>
  </si>
  <si>
    <t>Integrov.centrum pro osoby se</t>
  </si>
  <si>
    <t>*  zisk bude použit ke krytí ztráty z doplňkové činnosti</t>
  </si>
  <si>
    <t>postižením Rudné</t>
  </si>
  <si>
    <t>Integrov. centrum sociálních</t>
  </si>
  <si>
    <t>služeb Odlochovice</t>
  </si>
  <si>
    <t>Centrum soc.služeb  Praha</t>
  </si>
  <si>
    <t>Zdravotnická záchranná</t>
  </si>
  <si>
    <t>Městská nemocnice</t>
  </si>
  <si>
    <t>následné péče</t>
  </si>
  <si>
    <t>Centrum léčebné rehabilitace</t>
  </si>
  <si>
    <t xml:space="preserve">Vratka </t>
  </si>
  <si>
    <t>státní</t>
  </si>
  <si>
    <t>na fond</t>
  </si>
  <si>
    <t>účel. prostř.</t>
  </si>
  <si>
    <t>fin.vyp.</t>
  </si>
  <si>
    <t>doplatek/vratka</t>
  </si>
  <si>
    <t>FV PO +</t>
  </si>
  <si>
    <t>do st.rozpočtu</t>
  </si>
  <si>
    <t>Celkem+/-</t>
  </si>
  <si>
    <t>*  100 482,88</t>
  </si>
  <si>
    <t>*  2 881 296,85</t>
  </si>
  <si>
    <t>*  904 921,38</t>
  </si>
  <si>
    <t xml:space="preserve">  *   46 836,00</t>
  </si>
  <si>
    <t>*  74 074,00</t>
  </si>
  <si>
    <t>*  927 949,74</t>
  </si>
  <si>
    <t>Centrum soc. služeb Praha</t>
  </si>
  <si>
    <t>**  476 083,35</t>
  </si>
  <si>
    <t xml:space="preserve"> *   3 556 448,27</t>
  </si>
  <si>
    <t>Dětský domov</t>
  </si>
  <si>
    <t>* zahrnuje výnosy z prodeje majetku hl. m. Prahy</t>
  </si>
  <si>
    <t>** zahrnuje neuznané náklady projektů JPD 3 a ÚP ve výši 121 181,22 Kč</t>
  </si>
  <si>
    <t>Kapitola: 06 - Kultura, sport a cestovní ruch</t>
  </si>
  <si>
    <t>Hosp.výsl.</t>
  </si>
  <si>
    <t>hl.činnosti</t>
  </si>
  <si>
    <t>Studio Ypsilon</t>
  </si>
  <si>
    <t>Divadlo v Dlouhé</t>
  </si>
  <si>
    <t>Divadlo na Vinohradech</t>
  </si>
  <si>
    <t>Divadlo Na zábradlí</t>
  </si>
  <si>
    <t>Divadlo Spejbla a Hurvínka</t>
  </si>
  <si>
    <t>Divadlo pod Palmovkou</t>
  </si>
  <si>
    <r>
      <t xml:space="preserve">xxx)  </t>
    </r>
    <r>
      <rPr>
        <sz val="10"/>
        <rFont val="Arial CE"/>
        <family val="2"/>
      </rPr>
      <t>293 667,27</t>
    </r>
  </si>
  <si>
    <t>Hudební divadlo v Karlíně</t>
  </si>
  <si>
    <t>x)   827 448,18</t>
  </si>
  <si>
    <t>Městská divadla pražská</t>
  </si>
  <si>
    <t>Švandovo divadlo na Smíchově</t>
  </si>
  <si>
    <t>Minor</t>
  </si>
  <si>
    <t>Symfonický orchestr</t>
  </si>
  <si>
    <t>hlavního města Prahy FOK</t>
  </si>
  <si>
    <t>Hvězdárna a planetárium</t>
  </si>
  <si>
    <t>hlavního města Prahy</t>
  </si>
  <si>
    <t>Galerie hlavního města Prahy</t>
  </si>
  <si>
    <t>xx) 869 541,27</t>
  </si>
  <si>
    <t>Muzeum hlavního města Prahy</t>
  </si>
  <si>
    <t>Národní kulturní</t>
  </si>
  <si>
    <t>památka Vyšehrad</t>
  </si>
  <si>
    <t>Pražská informační služba</t>
  </si>
  <si>
    <t>o)1 342 089,84</t>
  </si>
  <si>
    <t>Městská knihovna v Praze</t>
  </si>
  <si>
    <t>x) vratka z FKSP 0,10 Kč</t>
  </si>
  <si>
    <t>o) použito na krytí ztráty doplňkové činnosti z minulých let</t>
  </si>
  <si>
    <t>xx) vratka z FKSP 0,14 Kč</t>
  </si>
  <si>
    <t>xxx) doplatek do FKSP 0,62 Kč</t>
  </si>
  <si>
    <t>z minul.</t>
  </si>
  <si>
    <t>účet 34930</t>
  </si>
  <si>
    <t xml:space="preserve">hlavního města Prahy </t>
  </si>
  <si>
    <t>Odvod   +</t>
  </si>
  <si>
    <t>Odpočitatelné</t>
  </si>
  <si>
    <t>ZBÚ   +</t>
  </si>
  <si>
    <t>finanč.vypoř.</t>
  </si>
  <si>
    <t>doplatek,vratka</t>
  </si>
  <si>
    <t>Fin.vypořádání</t>
  </si>
  <si>
    <t>celkem +/-</t>
  </si>
  <si>
    <t>zisková činnost</t>
  </si>
  <si>
    <t>x)   169 174,54</t>
  </si>
  <si>
    <t>C E L K E M</t>
  </si>
  <si>
    <t>x) zahrnuje výnosy z prodeje majetku hl. m. Prahy ve výši 65 122,00 Kč</t>
  </si>
  <si>
    <t>Kapitola: 07 - Bezpečnost</t>
  </si>
  <si>
    <t>Správa služeb hl.m.Prahy</t>
  </si>
  <si>
    <t xml:space="preserve">Nekr.ztráta HČ </t>
  </si>
  <si>
    <t>na Fond</t>
  </si>
  <si>
    <t>Kapitola: 08 - Hospodářství</t>
  </si>
  <si>
    <t xml:space="preserve">   Nekrytá ztráta DČ</t>
  </si>
  <si>
    <t>Pohřební ústav</t>
  </si>
  <si>
    <t>Správa pražsk.hřbitovů</t>
  </si>
  <si>
    <t xml:space="preserve">         Krytí ztráty z hlavní činnosti</t>
  </si>
  <si>
    <t>účet 349.30</t>
  </si>
  <si>
    <t>FV PO</t>
  </si>
  <si>
    <t>Celkem</t>
  </si>
  <si>
    <t>Kapitola 09 - Vnitřní správa *)</t>
  </si>
  <si>
    <t>IMIP</t>
  </si>
  <si>
    <t>Nekr. ztráta HČ</t>
  </si>
  <si>
    <t xml:space="preserve">z rozpočtu </t>
  </si>
  <si>
    <t xml:space="preserve"> HMP</t>
  </si>
  <si>
    <t xml:space="preserve">Odvod  </t>
  </si>
  <si>
    <t>FV +</t>
  </si>
  <si>
    <t>*) V rámci kapitoly 09 - Vnitřní správa není žádná příspěvková organizace</t>
  </si>
  <si>
    <t>Příjmy z pronájmu státního majetku za rok 2009</t>
  </si>
  <si>
    <t>příspěvkových organizací HMP</t>
  </si>
  <si>
    <t>Název organizace</t>
  </si>
  <si>
    <t>Příjmy</t>
  </si>
  <si>
    <t>Výdaje (náklady)</t>
  </si>
  <si>
    <t>Technické</t>
  </si>
  <si>
    <t>Služby *)</t>
  </si>
  <si>
    <t>Odvod do</t>
  </si>
  <si>
    <t>(výnosy)</t>
  </si>
  <si>
    <t>na údržbu</t>
  </si>
  <si>
    <t>zhodnocení</t>
  </si>
  <si>
    <t>stát. rozpočtu</t>
  </si>
  <si>
    <t>DSS Vlašská, Praha 1</t>
  </si>
  <si>
    <t>Jedličkův ústav a ZŠ a SŠ</t>
  </si>
  <si>
    <t>*) Paušální částky na provoz (např. voda, teplo, úklid)</t>
  </si>
  <si>
    <t>V roce 2009 byly příjmy a výdaje z pronájmu státního majetku vyrovnané.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</si>
</sst>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sz val="10"/>
      <color indexed="8"/>
      <name val="Times New Roman CE"/>
      <family val="1"/>
    </font>
    <font>
      <sz val="10"/>
      <name val="Times New Roman"/>
      <family val="1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9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8"/>
      <color indexed="10"/>
      <name val="Arial CE"/>
      <family val="2"/>
    </font>
    <font>
      <sz val="10"/>
      <color indexed="12"/>
      <name val="Arial CE"/>
      <family val="2"/>
    </font>
    <font>
      <sz val="9"/>
      <color indexed="10"/>
      <name val="Arial CE"/>
      <family val="2"/>
    </font>
    <font>
      <b/>
      <sz val="9"/>
      <name val="Arial CE"/>
      <family val="0"/>
    </font>
    <font>
      <b/>
      <sz val="16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48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thick"/>
      <right style="thick"/>
      <top style="thick"/>
      <bottom style="thick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1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0" xfId="0" applyNumberForma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4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4" fontId="8" fillId="0" borderId="43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3" fontId="8" fillId="0" borderId="32" xfId="0" applyNumberFormat="1" applyFont="1" applyBorder="1" applyAlignment="1">
      <alignment/>
    </xf>
    <xf numFmtId="4" fontId="8" fillId="0" borderId="4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45" xfId="0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46" xfId="0" applyNumberFormat="1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19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164" fontId="8" fillId="0" borderId="31" xfId="0" applyNumberFormat="1" applyFont="1" applyBorder="1" applyAlignment="1">
      <alignment/>
    </xf>
    <xf numFmtId="0" fontId="10" fillId="0" borderId="49" xfId="0" applyFont="1" applyBorder="1" applyAlignment="1">
      <alignment/>
    </xf>
    <xf numFmtId="3" fontId="8" fillId="0" borderId="38" xfId="0" applyNumberFormat="1" applyFont="1" applyBorder="1" applyAlignment="1">
      <alignment/>
    </xf>
    <xf numFmtId="4" fontId="10" fillId="0" borderId="38" xfId="0" applyNumberFormat="1" applyFont="1" applyBorder="1" applyAlignment="1">
      <alignment/>
    </xf>
    <xf numFmtId="3" fontId="10" fillId="0" borderId="38" xfId="0" applyNumberFormat="1" applyFont="1" applyBorder="1" applyAlignment="1">
      <alignment/>
    </xf>
    <xf numFmtId="4" fontId="10" fillId="0" borderId="42" xfId="0" applyNumberFormat="1" applyFont="1" applyBorder="1" applyAlignment="1">
      <alignment/>
    </xf>
    <xf numFmtId="164" fontId="10" fillId="0" borderId="31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39" xfId="0" applyFont="1" applyBorder="1" applyAlignment="1">
      <alignment/>
    </xf>
    <xf numFmtId="2" fontId="8" fillId="0" borderId="1" xfId="0" applyNumberFormat="1" applyFont="1" applyBorder="1" applyAlignment="1">
      <alignment/>
    </xf>
    <xf numFmtId="2" fontId="8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/>
    </xf>
    <xf numFmtId="2" fontId="8" fillId="0" borderId="2" xfId="0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2" fontId="8" fillId="0" borderId="2" xfId="0" applyNumberFormat="1" applyFont="1" applyBorder="1" applyAlignment="1">
      <alignment horizontal="center"/>
    </xf>
    <xf numFmtId="2" fontId="8" fillId="2" borderId="2" xfId="0" applyNumberFormat="1" applyFont="1" applyFill="1" applyBorder="1" applyAlignment="1">
      <alignment/>
    </xf>
    <xf numFmtId="2" fontId="8" fillId="0" borderId="3" xfId="0" applyNumberFormat="1" applyFont="1" applyBorder="1" applyAlignment="1">
      <alignment/>
    </xf>
    <xf numFmtId="2" fontId="8" fillId="2" borderId="3" xfId="0" applyNumberFormat="1" applyFont="1" applyFill="1" applyBorder="1" applyAlignment="1">
      <alignment/>
    </xf>
    <xf numFmtId="1" fontId="8" fillId="0" borderId="3" xfId="0" applyNumberFormat="1" applyFont="1" applyBorder="1" applyAlignment="1">
      <alignment horizontal="center"/>
    </xf>
    <xf numFmtId="2" fontId="8" fillId="2" borderId="50" xfId="0" applyNumberFormat="1" applyFont="1" applyFill="1" applyBorder="1" applyAlignment="1">
      <alignment/>
    </xf>
    <xf numFmtId="4" fontId="8" fillId="0" borderId="51" xfId="0" applyNumberFormat="1" applyFont="1" applyBorder="1" applyAlignment="1">
      <alignment/>
    </xf>
    <xf numFmtId="4" fontId="8" fillId="0" borderId="52" xfId="0" applyNumberFormat="1" applyFont="1" applyBorder="1" applyAlignment="1">
      <alignment/>
    </xf>
    <xf numFmtId="4" fontId="8" fillId="0" borderId="53" xfId="0" applyNumberFormat="1" applyFont="1" applyBorder="1" applyAlignment="1">
      <alignment/>
    </xf>
    <xf numFmtId="0" fontId="8" fillId="0" borderId="54" xfId="0" applyFont="1" applyFill="1" applyBorder="1" applyAlignment="1">
      <alignment/>
    </xf>
    <xf numFmtId="4" fontId="8" fillId="0" borderId="52" xfId="0" applyNumberFormat="1" applyFont="1" applyBorder="1" applyAlignment="1">
      <alignment horizontal="right"/>
    </xf>
    <xf numFmtId="0" fontId="8" fillId="0" borderId="50" xfId="0" applyFont="1" applyBorder="1" applyAlignment="1">
      <alignment/>
    </xf>
    <xf numFmtId="4" fontId="8" fillId="0" borderId="55" xfId="0" applyNumberFormat="1" applyFont="1" applyBorder="1" applyAlignment="1">
      <alignment/>
    </xf>
    <xf numFmtId="4" fontId="8" fillId="0" borderId="56" xfId="0" applyNumberFormat="1" applyFont="1" applyBorder="1" applyAlignment="1" applyProtection="1">
      <alignment horizontal="right"/>
      <protection locked="0"/>
    </xf>
    <xf numFmtId="2" fontId="8" fillId="0" borderId="50" xfId="0" applyNumberFormat="1" applyFont="1" applyFill="1" applyBorder="1" applyAlignment="1">
      <alignment/>
    </xf>
    <xf numFmtId="2" fontId="8" fillId="0" borderId="57" xfId="0" applyNumberFormat="1" applyFont="1" applyFill="1" applyBorder="1" applyAlignment="1">
      <alignment/>
    </xf>
    <xf numFmtId="4" fontId="8" fillId="0" borderId="58" xfId="0" applyNumberFormat="1" applyFont="1" applyBorder="1" applyAlignment="1">
      <alignment/>
    </xf>
    <xf numFmtId="4" fontId="8" fillId="0" borderId="58" xfId="0" applyNumberFormat="1" applyFont="1" applyBorder="1" applyAlignment="1">
      <alignment horizontal="right"/>
    </xf>
    <xf numFmtId="4" fontId="8" fillId="0" borderId="59" xfId="0" applyNumberFormat="1" applyFont="1" applyBorder="1" applyAlignment="1">
      <alignment/>
    </xf>
    <xf numFmtId="2" fontId="8" fillId="0" borderId="0" xfId="0" applyNumberFormat="1" applyFont="1" applyFill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2" fontId="8" fillId="0" borderId="54" xfId="0" applyNumberFormat="1" applyFont="1" applyFill="1" applyBorder="1" applyAlignment="1">
      <alignment/>
    </xf>
    <xf numFmtId="4" fontId="8" fillId="0" borderId="55" xfId="0" applyNumberFormat="1" applyFont="1" applyBorder="1" applyAlignment="1">
      <alignment horizontal="right"/>
    </xf>
    <xf numFmtId="4" fontId="8" fillId="0" borderId="60" xfId="0" applyNumberFormat="1" applyFont="1" applyBorder="1" applyAlignment="1">
      <alignment/>
    </xf>
    <xf numFmtId="2" fontId="13" fillId="0" borderId="50" xfId="0" applyNumberFormat="1" applyFont="1" applyFill="1" applyBorder="1" applyAlignment="1">
      <alignment/>
    </xf>
    <xf numFmtId="2" fontId="14" fillId="0" borderId="54" xfId="0" applyNumberFormat="1" applyFont="1" applyBorder="1" applyAlignment="1">
      <alignment/>
    </xf>
    <xf numFmtId="0" fontId="8" fillId="0" borderId="55" xfId="0" applyFont="1" applyBorder="1" applyAlignment="1">
      <alignment/>
    </xf>
    <xf numFmtId="0" fontId="14" fillId="0" borderId="50" xfId="0" applyFont="1" applyBorder="1" applyAlignment="1">
      <alignment/>
    </xf>
    <xf numFmtId="4" fontId="8" fillId="0" borderId="52" xfId="0" applyNumberFormat="1" applyFont="1" applyFill="1" applyBorder="1" applyAlignment="1">
      <alignment horizontal="right"/>
    </xf>
    <xf numFmtId="0" fontId="8" fillId="0" borderId="57" xfId="0" applyFont="1" applyBorder="1" applyAlignment="1">
      <alignment/>
    </xf>
    <xf numFmtId="4" fontId="8" fillId="0" borderId="61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2" fontId="8" fillId="0" borderId="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8" fillId="0" borderId="54" xfId="0" applyFont="1" applyBorder="1" applyAlignment="1">
      <alignment/>
    </xf>
    <xf numFmtId="4" fontId="8" fillId="0" borderId="62" xfId="0" applyNumberFormat="1" applyFont="1" applyBorder="1" applyAlignment="1" applyProtection="1">
      <alignment horizontal="right"/>
      <protection locked="0"/>
    </xf>
    <xf numFmtId="4" fontId="8" fillId="0" borderId="52" xfId="0" applyNumberFormat="1" applyFont="1" applyFill="1" applyBorder="1" applyAlignment="1">
      <alignment/>
    </xf>
    <xf numFmtId="0" fontId="8" fillId="0" borderId="50" xfId="0" applyFont="1" applyFill="1" applyBorder="1" applyAlignment="1">
      <alignment/>
    </xf>
    <xf numFmtId="2" fontId="8" fillId="0" borderId="63" xfId="0" applyNumberFormat="1" applyFont="1" applyBorder="1" applyAlignment="1">
      <alignment horizontal="centerContinuous"/>
    </xf>
    <xf numFmtId="2" fontId="8" fillId="0" borderId="64" xfId="0" applyNumberFormat="1" applyFont="1" applyBorder="1" applyAlignment="1">
      <alignment/>
    </xf>
    <xf numFmtId="4" fontId="8" fillId="0" borderId="65" xfId="0" applyNumberFormat="1" applyFont="1" applyBorder="1" applyAlignment="1">
      <alignment/>
    </xf>
    <xf numFmtId="4" fontId="15" fillId="0" borderId="55" xfId="0" applyNumberFormat="1" applyFont="1" applyBorder="1" applyAlignment="1">
      <alignment/>
    </xf>
    <xf numFmtId="4" fontId="15" fillId="0" borderId="52" xfId="0" applyNumberFormat="1" applyFont="1" applyBorder="1" applyAlignment="1">
      <alignment/>
    </xf>
    <xf numFmtId="2" fontId="15" fillId="0" borderId="52" xfId="0" applyNumberFormat="1" applyFont="1" applyBorder="1" applyAlignment="1">
      <alignment/>
    </xf>
    <xf numFmtId="0" fontId="8" fillId="0" borderId="66" xfId="0" applyFont="1" applyBorder="1" applyAlignment="1">
      <alignment/>
    </xf>
    <xf numFmtId="2" fontId="8" fillId="0" borderId="50" xfId="0" applyNumberFormat="1" applyFont="1" applyBorder="1" applyAlignment="1">
      <alignment/>
    </xf>
    <xf numFmtId="4" fontId="8" fillId="0" borderId="51" xfId="0" applyNumberFormat="1" applyFont="1" applyBorder="1" applyAlignment="1" applyProtection="1">
      <alignment horizontal="right"/>
      <protection locked="0"/>
    </xf>
    <xf numFmtId="2" fontId="8" fillId="0" borderId="54" xfId="0" applyNumberFormat="1" applyFont="1" applyBorder="1" applyAlignment="1">
      <alignment/>
    </xf>
    <xf numFmtId="2" fontId="13" fillId="0" borderId="50" xfId="0" applyNumberFormat="1" applyFont="1" applyBorder="1" applyAlignment="1">
      <alignment/>
    </xf>
    <xf numFmtId="0" fontId="15" fillId="0" borderId="52" xfId="0" applyFont="1" applyBorder="1" applyAlignment="1">
      <alignment/>
    </xf>
    <xf numFmtId="2" fontId="8" fillId="0" borderId="57" xfId="0" applyNumberFormat="1" applyFont="1" applyBorder="1" applyAlignment="1">
      <alignment/>
    </xf>
    <xf numFmtId="4" fontId="8" fillId="0" borderId="67" xfId="0" applyNumberFormat="1" applyFont="1" applyBorder="1" applyAlignment="1">
      <alignment/>
    </xf>
    <xf numFmtId="2" fontId="15" fillId="0" borderId="58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2" fontId="15" fillId="0" borderId="0" xfId="0" applyNumberFormat="1" applyFont="1" applyBorder="1" applyAlignment="1">
      <alignment/>
    </xf>
    <xf numFmtId="2" fontId="15" fillId="0" borderId="55" xfId="0" applyNumberFormat="1" applyFont="1" applyBorder="1" applyAlignment="1">
      <alignment/>
    </xf>
    <xf numFmtId="4" fontId="8" fillId="0" borderId="68" xfId="0" applyNumberFormat="1" applyFont="1" applyBorder="1" applyAlignment="1">
      <alignment/>
    </xf>
    <xf numFmtId="4" fontId="8" fillId="0" borderId="69" xfId="0" applyNumberFormat="1" applyFont="1" applyBorder="1" applyAlignment="1">
      <alignment/>
    </xf>
    <xf numFmtId="2" fontId="15" fillId="0" borderId="69" xfId="0" applyNumberFormat="1" applyFont="1" applyBorder="1" applyAlignment="1">
      <alignment/>
    </xf>
    <xf numFmtId="4" fontId="8" fillId="0" borderId="69" xfId="0" applyNumberFormat="1" applyFont="1" applyBorder="1" applyAlignment="1">
      <alignment horizontal="right"/>
    </xf>
    <xf numFmtId="4" fontId="8" fillId="0" borderId="69" xfId="0" applyNumberFormat="1" applyFont="1" applyFill="1" applyBorder="1" applyAlignment="1">
      <alignment horizontal="right"/>
    </xf>
    <xf numFmtId="4" fontId="8" fillId="0" borderId="70" xfId="0" applyNumberFormat="1" applyFont="1" applyBorder="1" applyAlignment="1">
      <alignment/>
    </xf>
    <xf numFmtId="4" fontId="15" fillId="0" borderId="52" xfId="0" applyNumberFormat="1" applyFont="1" applyBorder="1" applyAlignment="1">
      <alignment horizontal="right"/>
    </xf>
    <xf numFmtId="2" fontId="15" fillId="0" borderId="53" xfId="0" applyNumberFormat="1" applyFont="1" applyBorder="1" applyAlignment="1">
      <alignment/>
    </xf>
    <xf numFmtId="2" fontId="15" fillId="0" borderId="51" xfId="0" applyNumberFormat="1" applyFont="1" applyBorder="1" applyAlignment="1">
      <alignment/>
    </xf>
    <xf numFmtId="2" fontId="15" fillId="0" borderId="52" xfId="0" applyNumberFormat="1" applyFont="1" applyBorder="1" applyAlignment="1">
      <alignment/>
    </xf>
    <xf numFmtId="4" fontId="15" fillId="0" borderId="53" xfId="0" applyNumberFormat="1" applyFont="1" applyBorder="1" applyAlignment="1">
      <alignment/>
    </xf>
    <xf numFmtId="4" fontId="15" fillId="0" borderId="51" xfId="0" applyNumberFormat="1" applyFont="1" applyBorder="1" applyAlignment="1">
      <alignment/>
    </xf>
    <xf numFmtId="4" fontId="8" fillId="0" borderId="71" xfId="0" applyNumberFormat="1" applyFont="1" applyBorder="1" applyAlignment="1">
      <alignment/>
    </xf>
    <xf numFmtId="4" fontId="13" fillId="0" borderId="61" xfId="0" applyNumberFormat="1" applyFont="1" applyBorder="1" applyAlignment="1">
      <alignment/>
    </xf>
    <xf numFmtId="4" fontId="8" fillId="0" borderId="72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3" fillId="0" borderId="55" xfId="0" applyNumberFormat="1" applyFont="1" applyFill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4" fontId="8" fillId="0" borderId="51" xfId="0" applyNumberFormat="1" applyFont="1" applyFill="1" applyBorder="1" applyAlignment="1">
      <alignment/>
    </xf>
    <xf numFmtId="4" fontId="13" fillId="0" borderId="52" xfId="0" applyNumberFormat="1" applyFont="1" applyFill="1" applyBorder="1" applyAlignment="1">
      <alignment/>
    </xf>
    <xf numFmtId="4" fontId="8" fillId="0" borderId="53" xfId="0" applyNumberFormat="1" applyFont="1" applyFill="1" applyBorder="1" applyAlignment="1">
      <alignment/>
    </xf>
    <xf numFmtId="4" fontId="13" fillId="0" borderId="52" xfId="0" applyNumberFormat="1" applyFont="1" applyBorder="1" applyAlignment="1">
      <alignment/>
    </xf>
    <xf numFmtId="4" fontId="8" fillId="0" borderId="51" xfId="0" applyNumberFormat="1" applyFont="1" applyBorder="1" applyAlignment="1">
      <alignment horizontal="right"/>
    </xf>
    <xf numFmtId="4" fontId="13" fillId="0" borderId="52" xfId="0" applyNumberFormat="1" applyFont="1" applyBorder="1" applyAlignment="1">
      <alignment horizontal="right"/>
    </xf>
    <xf numFmtId="4" fontId="13" fillId="0" borderId="52" xfId="0" applyNumberFormat="1" applyFont="1" applyFill="1" applyBorder="1" applyAlignment="1">
      <alignment horizontal="right"/>
    </xf>
    <xf numFmtId="4" fontId="13" fillId="0" borderId="55" xfId="0" applyNumberFormat="1" applyFont="1" applyBorder="1" applyAlignment="1">
      <alignment horizontal="right"/>
    </xf>
    <xf numFmtId="4" fontId="13" fillId="0" borderId="58" xfId="0" applyNumberFormat="1" applyFont="1" applyBorder="1" applyAlignment="1">
      <alignment/>
    </xf>
    <xf numFmtId="0" fontId="8" fillId="0" borderId="73" xfId="0" applyFont="1" applyBorder="1" applyAlignment="1">
      <alignment/>
    </xf>
    <xf numFmtId="4" fontId="13" fillId="0" borderId="55" xfId="0" applyNumberFormat="1" applyFont="1" applyBorder="1" applyAlignment="1">
      <alignment/>
    </xf>
    <xf numFmtId="2" fontId="8" fillId="2" borderId="54" xfId="0" applyNumberFormat="1" applyFont="1" applyFill="1" applyBorder="1" applyAlignment="1">
      <alignment/>
    </xf>
    <xf numFmtId="4" fontId="8" fillId="0" borderId="65" xfId="0" applyNumberFormat="1" applyFont="1" applyFill="1" applyBorder="1" applyAlignment="1">
      <alignment/>
    </xf>
    <xf numFmtId="4" fontId="8" fillId="0" borderId="51" xfId="0" applyNumberFormat="1" applyFont="1" applyFill="1" applyBorder="1" applyAlignment="1" applyProtection="1">
      <alignment horizontal="right"/>
      <protection locked="0"/>
    </xf>
    <xf numFmtId="4" fontId="8" fillId="0" borderId="67" xfId="0" applyNumberFormat="1" applyFont="1" applyFill="1" applyBorder="1" applyAlignment="1">
      <alignment/>
    </xf>
    <xf numFmtId="4" fontId="8" fillId="0" borderId="58" xfId="0" applyNumberFormat="1" applyFont="1" applyFill="1" applyBorder="1" applyAlignment="1">
      <alignment/>
    </xf>
    <xf numFmtId="4" fontId="8" fillId="0" borderId="58" xfId="0" applyNumberFormat="1" applyFont="1" applyFill="1" applyBorder="1" applyAlignment="1">
      <alignment horizontal="right"/>
    </xf>
    <xf numFmtId="4" fontId="8" fillId="0" borderId="59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4" fontId="8" fillId="0" borderId="55" xfId="0" applyNumberFormat="1" applyFont="1" applyFill="1" applyBorder="1" applyAlignment="1">
      <alignment horizontal="right"/>
    </xf>
    <xf numFmtId="2" fontId="14" fillId="0" borderId="50" xfId="0" applyNumberFormat="1" applyFont="1" applyBorder="1" applyAlignment="1">
      <alignment/>
    </xf>
    <xf numFmtId="0" fontId="8" fillId="0" borderId="57" xfId="0" applyFont="1" applyFill="1" applyBorder="1" applyAlignment="1">
      <alignment/>
    </xf>
    <xf numFmtId="0" fontId="8" fillId="0" borderId="1" xfId="0" applyFont="1" applyBorder="1" applyAlignment="1">
      <alignment/>
    </xf>
    <xf numFmtId="164" fontId="8" fillId="0" borderId="4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Continuous"/>
    </xf>
    <xf numFmtId="164" fontId="8" fillId="0" borderId="8" xfId="0" applyNumberFormat="1" applyFont="1" applyBorder="1" applyAlignment="1">
      <alignment/>
    </xf>
    <xf numFmtId="164" fontId="8" fillId="0" borderId="2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164" fontId="8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Continuous"/>
    </xf>
    <xf numFmtId="44" fontId="8" fillId="0" borderId="3" xfId="18" applyFont="1" applyBorder="1" applyAlignment="1">
      <alignment/>
    </xf>
    <xf numFmtId="164" fontId="8" fillId="0" borderId="3" xfId="0" applyNumberFormat="1" applyFont="1" applyBorder="1" applyAlignment="1">
      <alignment/>
    </xf>
    <xf numFmtId="164" fontId="8" fillId="0" borderId="3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Continuous"/>
    </xf>
    <xf numFmtId="164" fontId="8" fillId="0" borderId="37" xfId="0" applyNumberFormat="1" applyFont="1" applyBorder="1" applyAlignment="1">
      <alignment/>
    </xf>
    <xf numFmtId="4" fontId="8" fillId="0" borderId="53" xfId="0" applyNumberFormat="1" applyFont="1" applyBorder="1" applyAlignment="1">
      <alignment horizontal="right"/>
    </xf>
    <xf numFmtId="4" fontId="8" fillId="0" borderId="60" xfId="0" applyNumberFormat="1" applyFont="1" applyBorder="1" applyAlignment="1">
      <alignment horizontal="right"/>
    </xf>
    <xf numFmtId="4" fontId="8" fillId="0" borderId="59" xfId="0" applyNumberFormat="1" applyFont="1" applyBorder="1" applyAlignment="1">
      <alignment horizontal="right"/>
    </xf>
    <xf numFmtId="4" fontId="8" fillId="0" borderId="67" xfId="0" applyNumberFormat="1" applyFont="1" applyBorder="1" applyAlignment="1">
      <alignment horizontal="right"/>
    </xf>
    <xf numFmtId="164" fontId="8" fillId="0" borderId="63" xfId="0" applyNumberFormat="1" applyFont="1" applyBorder="1" applyAlignment="1">
      <alignment/>
    </xf>
    <xf numFmtId="164" fontId="8" fillId="0" borderId="64" xfId="0" applyNumberFormat="1" applyFont="1" applyBorder="1" applyAlignment="1">
      <alignment/>
    </xf>
    <xf numFmtId="4" fontId="8" fillId="0" borderId="65" xfId="0" applyNumberFormat="1" applyFont="1" applyBorder="1" applyAlignment="1">
      <alignment horizontal="right"/>
    </xf>
    <xf numFmtId="4" fontId="8" fillId="0" borderId="68" xfId="0" applyNumberFormat="1" applyFont="1" applyBorder="1" applyAlignment="1">
      <alignment horizontal="right"/>
    </xf>
    <xf numFmtId="4" fontId="8" fillId="0" borderId="70" xfId="0" applyNumberFormat="1" applyFont="1" applyBorder="1" applyAlignment="1">
      <alignment horizontal="right"/>
    </xf>
    <xf numFmtId="4" fontId="13" fillId="0" borderId="53" xfId="0" applyNumberFormat="1" applyFont="1" applyFill="1" applyBorder="1" applyAlignment="1">
      <alignment/>
    </xf>
    <xf numFmtId="4" fontId="8" fillId="0" borderId="53" xfId="0" applyNumberFormat="1" applyFont="1" applyFill="1" applyBorder="1" applyAlignment="1">
      <alignment horizontal="right"/>
    </xf>
    <xf numFmtId="4" fontId="8" fillId="0" borderId="61" xfId="0" applyNumberFormat="1" applyFont="1" applyBorder="1" applyAlignment="1">
      <alignment horizontal="right"/>
    </xf>
    <xf numFmtId="4" fontId="8" fillId="0" borderId="61" xfId="0" applyNumberFormat="1" applyFont="1" applyFill="1" applyBorder="1" applyAlignment="1">
      <alignment horizontal="right"/>
    </xf>
    <xf numFmtId="4" fontId="8" fillId="0" borderId="72" xfId="0" applyNumberFormat="1" applyFont="1" applyBorder="1" applyAlignment="1">
      <alignment horizontal="right"/>
    </xf>
    <xf numFmtId="4" fontId="8" fillId="0" borderId="51" xfId="0" applyNumberFormat="1" applyFont="1" applyFill="1" applyBorder="1" applyAlignment="1">
      <alignment horizontal="right"/>
    </xf>
    <xf numFmtId="2" fontId="8" fillId="0" borderId="52" xfId="0" applyNumberFormat="1" applyFont="1" applyBorder="1" applyAlignment="1">
      <alignment/>
    </xf>
    <xf numFmtId="4" fontId="8" fillId="2" borderId="52" xfId="0" applyNumberFormat="1" applyFont="1" applyFill="1" applyBorder="1" applyAlignment="1">
      <alignment/>
    </xf>
    <xf numFmtId="2" fontId="8" fillId="0" borderId="3" xfId="0" applyNumberFormat="1" applyFont="1" applyFill="1" applyBorder="1" applyAlignment="1">
      <alignment/>
    </xf>
    <xf numFmtId="4" fontId="8" fillId="0" borderId="71" xfId="0" applyNumberFormat="1" applyFont="1" applyFill="1" applyBorder="1" applyAlignment="1">
      <alignment horizontal="right"/>
    </xf>
    <xf numFmtId="4" fontId="8" fillId="0" borderId="59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/>
    </xf>
    <xf numFmtId="0" fontId="0" fillId="0" borderId="74" xfId="0" applyBorder="1" applyAlignment="1">
      <alignment/>
    </xf>
    <xf numFmtId="4" fontId="17" fillId="0" borderId="75" xfId="0" applyNumberFormat="1" applyFont="1" applyFill="1" applyBorder="1" applyAlignment="1">
      <alignment/>
    </xf>
    <xf numFmtId="4" fontId="18" fillId="0" borderId="75" xfId="0" applyNumberFormat="1" applyFont="1" applyFill="1" applyBorder="1" applyAlignment="1">
      <alignment/>
    </xf>
    <xf numFmtId="4" fontId="17" fillId="0" borderId="76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Continuous"/>
    </xf>
    <xf numFmtId="0" fontId="19" fillId="0" borderId="8" xfId="0" applyFont="1" applyBorder="1" applyAlignment="1">
      <alignment/>
    </xf>
    <xf numFmtId="0" fontId="19" fillId="0" borderId="4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19" fillId="0" borderId="2" xfId="0" applyFont="1" applyBorder="1" applyAlignment="1">
      <alignment horizontal="centerContinuous"/>
    </xf>
    <xf numFmtId="0" fontId="19" fillId="0" borderId="2" xfId="0" applyFont="1" applyBorder="1" applyAlignment="1">
      <alignment horizontal="center"/>
    </xf>
    <xf numFmtId="0" fontId="19" fillId="0" borderId="3" xfId="0" applyFont="1" applyBorder="1" applyAlignment="1">
      <alignment/>
    </xf>
    <xf numFmtId="0" fontId="19" fillId="0" borderId="3" xfId="0" applyFont="1" applyBorder="1" applyAlignment="1">
      <alignment horizontal="centerContinuous"/>
    </xf>
    <xf numFmtId="0" fontId="19" fillId="0" borderId="3" xfId="0" applyFont="1" applyBorder="1" applyAlignment="1">
      <alignment horizontal="center"/>
    </xf>
    <xf numFmtId="0" fontId="20" fillId="0" borderId="43" xfId="0" applyFont="1" applyBorder="1" applyAlignment="1">
      <alignment/>
    </xf>
    <xf numFmtId="4" fontId="20" fillId="0" borderId="27" xfId="0" applyNumberFormat="1" applyFont="1" applyBorder="1" applyAlignment="1">
      <alignment/>
    </xf>
    <xf numFmtId="4" fontId="20" fillId="0" borderId="27" xfId="0" applyNumberFormat="1" applyFont="1" applyBorder="1" applyAlignment="1">
      <alignment horizontal="right"/>
    </xf>
    <xf numFmtId="4" fontId="20" fillId="0" borderId="77" xfId="0" applyNumberFormat="1" applyFont="1" applyBorder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0" fillId="0" borderId="24" xfId="0" applyFont="1" applyBorder="1" applyAlignment="1">
      <alignment/>
    </xf>
    <xf numFmtId="4" fontId="22" fillId="0" borderId="15" xfId="0" applyNumberFormat="1" applyFont="1" applyBorder="1" applyAlignment="1">
      <alignment/>
    </xf>
    <xf numFmtId="4" fontId="22" fillId="0" borderId="15" xfId="0" applyNumberFormat="1" applyFont="1" applyBorder="1" applyAlignment="1">
      <alignment horizontal="right"/>
    </xf>
    <xf numFmtId="4" fontId="22" fillId="0" borderId="16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20" fillId="0" borderId="10" xfId="0" applyNumberFormat="1" applyFont="1" applyBorder="1" applyAlignment="1">
      <alignment horizontal="right"/>
    </xf>
    <xf numFmtId="4" fontId="20" fillId="0" borderId="15" xfId="0" applyNumberFormat="1" applyFont="1" applyBorder="1" applyAlignment="1">
      <alignment horizontal="right"/>
    </xf>
    <xf numFmtId="4" fontId="20" fillId="0" borderId="16" xfId="0" applyNumberFormat="1" applyFont="1" applyBorder="1" applyAlignment="1">
      <alignment/>
    </xf>
    <xf numFmtId="4" fontId="20" fillId="0" borderId="32" xfId="0" applyNumberFormat="1" applyFont="1" applyBorder="1" applyAlignment="1">
      <alignment horizontal="right"/>
    </xf>
    <xf numFmtId="0" fontId="20" fillId="0" borderId="78" xfId="0" applyFont="1" applyBorder="1" applyAlignment="1">
      <alignment/>
    </xf>
    <xf numFmtId="4" fontId="20" fillId="0" borderId="34" xfId="0" applyNumberFormat="1" applyFont="1" applyBorder="1" applyAlignment="1">
      <alignment/>
    </xf>
    <xf numFmtId="4" fontId="20" fillId="0" borderId="79" xfId="0" applyNumberFormat="1" applyFont="1" applyBorder="1" applyAlignment="1">
      <alignment/>
    </xf>
    <xf numFmtId="4" fontId="20" fillId="0" borderId="34" xfId="0" applyNumberFormat="1" applyFont="1" applyBorder="1" applyAlignment="1">
      <alignment horizontal="right"/>
    </xf>
    <xf numFmtId="4" fontId="20" fillId="0" borderId="33" xfId="0" applyNumberFormat="1" applyFont="1" applyBorder="1" applyAlignment="1">
      <alignment/>
    </xf>
    <xf numFmtId="4" fontId="20" fillId="0" borderId="80" xfId="0" applyNumberFormat="1" applyFont="1" applyBorder="1" applyAlignment="1">
      <alignment/>
    </xf>
    <xf numFmtId="4" fontId="22" fillId="0" borderId="81" xfId="0" applyNumberFormat="1" applyFont="1" applyBorder="1" applyAlignment="1">
      <alignment/>
    </xf>
    <xf numFmtId="4" fontId="22" fillId="0" borderId="82" xfId="0" applyNumberFormat="1" applyFont="1" applyBorder="1" applyAlignment="1">
      <alignment/>
    </xf>
    <xf numFmtId="0" fontId="20" fillId="0" borderId="24" xfId="0" applyFont="1" applyFill="1" applyBorder="1" applyAlignment="1">
      <alignment/>
    </xf>
    <xf numFmtId="4" fontId="20" fillId="0" borderId="15" xfId="0" applyNumberFormat="1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5" xfId="0" applyNumberFormat="1" applyFont="1" applyFill="1" applyBorder="1" applyAlignment="1">
      <alignment horizontal="right"/>
    </xf>
    <xf numFmtId="4" fontId="2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21" fillId="0" borderId="0" xfId="0" applyNumberFormat="1" applyFont="1" applyFill="1" applyAlignment="1">
      <alignment/>
    </xf>
    <xf numFmtId="4" fontId="22" fillId="0" borderId="32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4" fontId="20" fillId="0" borderId="10" xfId="0" applyNumberFormat="1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15" xfId="0" applyFont="1" applyBorder="1" applyAlignment="1">
      <alignment/>
    </xf>
    <xf numFmtId="4" fontId="20" fillId="0" borderId="81" xfId="0" applyNumberFormat="1" applyFont="1" applyBorder="1" applyAlignment="1">
      <alignment/>
    </xf>
    <xf numFmtId="4" fontId="20" fillId="0" borderId="8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20" fillId="0" borderId="32" xfId="0" applyFont="1" applyBorder="1" applyAlignment="1">
      <alignment/>
    </xf>
    <xf numFmtId="4" fontId="20" fillId="0" borderId="32" xfId="0" applyNumberFormat="1" applyFont="1" applyBorder="1" applyAlignment="1">
      <alignment/>
    </xf>
    <xf numFmtId="4" fontId="20" fillId="0" borderId="35" xfId="0" applyNumberFormat="1" applyFont="1" applyBorder="1" applyAlignment="1">
      <alignment/>
    </xf>
    <xf numFmtId="4" fontId="20" fillId="0" borderId="44" xfId="0" applyNumberFormat="1" applyFont="1" applyBorder="1" applyAlignment="1">
      <alignment/>
    </xf>
    <xf numFmtId="4" fontId="20" fillId="0" borderId="83" xfId="0" applyNumberFormat="1" applyFont="1" applyBorder="1" applyAlignment="1">
      <alignment/>
    </xf>
    <xf numFmtId="4" fontId="20" fillId="0" borderId="84" xfId="0" applyNumberFormat="1" applyFont="1" applyBorder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164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 horizontal="right"/>
    </xf>
    <xf numFmtId="4" fontId="20" fillId="0" borderId="0" xfId="0" applyNumberFormat="1" applyFont="1" applyBorder="1" applyAlignment="1">
      <alignment horizontal="right"/>
    </xf>
    <xf numFmtId="4" fontId="19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9" fillId="0" borderId="8" xfId="0" applyFont="1" applyBorder="1" applyAlignment="1">
      <alignment horizontal="centerContinuous"/>
    </xf>
    <xf numFmtId="0" fontId="19" fillId="0" borderId="4" xfId="0" applyFont="1" applyBorder="1" applyAlignment="1">
      <alignment horizontal="left"/>
    </xf>
    <xf numFmtId="0" fontId="19" fillId="0" borderId="5" xfId="0" applyFont="1" applyBorder="1" applyAlignment="1">
      <alignment/>
    </xf>
    <xf numFmtId="0" fontId="19" fillId="0" borderId="3" xfId="0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34" xfId="0" applyNumberFormat="1" applyFont="1" applyFill="1" applyBorder="1" applyAlignment="1">
      <alignment horizontal="right"/>
    </xf>
    <xf numFmtId="4" fontId="20" fillId="0" borderId="11" xfId="0" applyNumberFormat="1" applyFont="1" applyFill="1" applyBorder="1" applyAlignment="1">
      <alignment/>
    </xf>
    <xf numFmtId="0" fontId="20" fillId="0" borderId="85" xfId="0" applyFont="1" applyBorder="1" applyAlignment="1">
      <alignment/>
    </xf>
    <xf numFmtId="4" fontId="20" fillId="0" borderId="36" xfId="0" applyNumberFormat="1" applyFont="1" applyBorder="1" applyAlignment="1">
      <alignment/>
    </xf>
    <xf numFmtId="4" fontId="22" fillId="0" borderId="32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0" fontId="20" fillId="0" borderId="49" xfId="0" applyFont="1" applyBorder="1" applyAlignment="1">
      <alignment/>
    </xf>
    <xf numFmtId="4" fontId="20" fillId="0" borderId="38" xfId="0" applyNumberFormat="1" applyFont="1" applyBorder="1" applyAlignment="1">
      <alignment/>
    </xf>
    <xf numFmtId="4" fontId="20" fillId="0" borderId="4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7" xfId="0" applyFont="1" applyBorder="1" applyAlignment="1">
      <alignment/>
    </xf>
    <xf numFmtId="4" fontId="20" fillId="0" borderId="2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4" fontId="20" fillId="0" borderId="86" xfId="0" applyNumberFormat="1" applyFont="1" applyBorder="1" applyAlignment="1">
      <alignment/>
    </xf>
    <xf numFmtId="0" fontId="20" fillId="0" borderId="17" xfId="0" applyFont="1" applyBorder="1" applyAlignment="1">
      <alignment/>
    </xf>
    <xf numFmtId="4" fontId="20" fillId="0" borderId="18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7" xfId="0" applyFont="1" applyBorder="1" applyAlignment="1">
      <alignment/>
    </xf>
    <xf numFmtId="4" fontId="20" fillId="0" borderId="9" xfId="0" applyNumberFormat="1" applyFont="1" applyBorder="1" applyAlignment="1">
      <alignment/>
    </xf>
    <xf numFmtId="4" fontId="22" fillId="0" borderId="88" xfId="0" applyNumberFormat="1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4" fontId="20" fillId="0" borderId="8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0" fillId="0" borderId="32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20" fillId="0" borderId="89" xfId="0" applyNumberFormat="1" applyFont="1" applyBorder="1" applyAlignment="1">
      <alignment/>
    </xf>
    <xf numFmtId="4" fontId="20" fillId="0" borderId="33" xfId="0" applyNumberFormat="1" applyFont="1" applyBorder="1" applyAlignment="1">
      <alignment horizontal="right"/>
    </xf>
    <xf numFmtId="4" fontId="22" fillId="0" borderId="90" xfId="0" applyNumberFormat="1" applyFont="1" applyBorder="1" applyAlignment="1">
      <alignment horizontal="right"/>
    </xf>
    <xf numFmtId="4" fontId="22" fillId="0" borderId="82" xfId="0" applyNumberFormat="1" applyFont="1" applyBorder="1" applyAlignment="1">
      <alignment horizontal="right"/>
    </xf>
    <xf numFmtId="4" fontId="20" fillId="0" borderId="38" xfId="0" applyNumberFormat="1" applyFont="1" applyBorder="1" applyAlignment="1">
      <alignment horizontal="right"/>
    </xf>
    <xf numFmtId="4" fontId="20" fillId="0" borderId="13" xfId="0" applyNumberFormat="1" applyFont="1" applyBorder="1" applyAlignment="1">
      <alignment/>
    </xf>
    <xf numFmtId="4" fontId="20" fillId="0" borderId="14" xfId="0" applyNumberFormat="1" applyFont="1" applyBorder="1" applyAlignment="1">
      <alignment/>
    </xf>
    <xf numFmtId="4" fontId="20" fillId="0" borderId="16" xfId="0" applyNumberFormat="1" applyFont="1" applyBorder="1" applyAlignment="1">
      <alignment horizontal="right"/>
    </xf>
    <xf numFmtId="0" fontId="25" fillId="0" borderId="21" xfId="0" applyFont="1" applyBorder="1" applyAlignment="1">
      <alignment/>
    </xf>
    <xf numFmtId="4" fontId="20" fillId="0" borderId="22" xfId="0" applyNumberFormat="1" applyFont="1" applyBorder="1" applyAlignment="1">
      <alignment horizontal="right"/>
    </xf>
    <xf numFmtId="4" fontId="20" fillId="0" borderId="22" xfId="0" applyNumberFormat="1" applyFont="1" applyBorder="1" applyAlignment="1">
      <alignment/>
    </xf>
    <xf numFmtId="4" fontId="20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91" xfId="0" applyBorder="1" applyAlignment="1">
      <alignment horizontal="center"/>
    </xf>
    <xf numFmtId="0" fontId="0" fillId="0" borderId="31" xfId="0" applyBorder="1" applyAlignment="1">
      <alignment horizontal="centerContinuous"/>
    </xf>
    <xf numFmtId="0" fontId="0" fillId="0" borderId="63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92" xfId="0" applyBorder="1" applyAlignment="1">
      <alignment/>
    </xf>
    <xf numFmtId="4" fontId="0" fillId="0" borderId="34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80" xfId="0" applyNumberFormat="1" applyBorder="1" applyAlignment="1">
      <alignment/>
    </xf>
    <xf numFmtId="4" fontId="0" fillId="0" borderId="81" xfId="0" applyNumberFormat="1" applyBorder="1" applyAlignment="1">
      <alignment/>
    </xf>
    <xf numFmtId="4" fontId="0" fillId="0" borderId="82" xfId="0" applyNumberFormat="1" applyBorder="1" applyAlignment="1">
      <alignment/>
    </xf>
    <xf numFmtId="0" fontId="0" fillId="0" borderId="9" xfId="0" applyFill="1" applyBorder="1" applyAlignment="1">
      <alignment/>
    </xf>
    <xf numFmtId="0" fontId="0" fillId="0" borderId="91" xfId="0" applyBorder="1" applyAlignment="1">
      <alignment horizontal="centerContinuous"/>
    </xf>
    <xf numFmtId="0" fontId="0" fillId="0" borderId="64" xfId="0" applyBorder="1" applyAlignment="1">
      <alignment horizontal="centerContinuous"/>
    </xf>
    <xf numFmtId="0" fontId="0" fillId="0" borderId="64" xfId="0" applyBorder="1" applyAlignment="1">
      <alignment horizontal="center"/>
    </xf>
    <xf numFmtId="4" fontId="0" fillId="0" borderId="15" xfId="0" applyNumberFormat="1" applyBorder="1" applyAlignment="1">
      <alignment horizontal="right"/>
    </xf>
    <xf numFmtId="4" fontId="0" fillId="0" borderId="88" xfId="0" applyNumberFormat="1" applyBorder="1" applyAlignment="1">
      <alignment/>
    </xf>
    <xf numFmtId="0" fontId="0" fillId="0" borderId="78" xfId="0" applyBorder="1" applyAlignment="1">
      <alignment/>
    </xf>
    <xf numFmtId="4" fontId="0" fillId="0" borderId="34" xfId="0" applyNumberFormat="1" applyFont="1" applyBorder="1" applyAlignment="1">
      <alignment/>
    </xf>
    <xf numFmtId="0" fontId="0" fillId="0" borderId="91" xfId="0" applyBorder="1" applyAlignment="1">
      <alignment/>
    </xf>
    <xf numFmtId="0" fontId="0" fillId="0" borderId="63" xfId="0" applyBorder="1" applyAlignment="1">
      <alignment/>
    </xf>
    <xf numFmtId="0" fontId="0" fillId="0" borderId="31" xfId="0" applyBorder="1" applyAlignment="1">
      <alignment/>
    </xf>
    <xf numFmtId="0" fontId="0" fillId="0" borderId="85" xfId="0" applyBorder="1" applyAlignment="1">
      <alignment/>
    </xf>
    <xf numFmtId="0" fontId="1" fillId="0" borderId="17" xfId="0" applyFont="1" applyBorder="1" applyAlignment="1">
      <alignment/>
    </xf>
    <xf numFmtId="4" fontId="0" fillId="0" borderId="39" xfId="0" applyNumberForma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1" fillId="0" borderId="4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8" fontId="31" fillId="0" borderId="0" xfId="0" applyNumberFormat="1" applyFont="1" applyAlignment="1">
      <alignment horizontal="justify"/>
    </xf>
    <xf numFmtId="0" fontId="32" fillId="0" borderId="0" xfId="0" applyFont="1" applyAlignment="1">
      <alignment/>
    </xf>
    <xf numFmtId="0" fontId="33" fillId="0" borderId="0" xfId="0" applyFont="1" applyAlignment="1">
      <alignment horizontal="justify"/>
    </xf>
    <xf numFmtId="0" fontId="34" fillId="0" borderId="0" xfId="0" applyFont="1" applyAlignment="1">
      <alignment/>
    </xf>
    <xf numFmtId="4" fontId="15" fillId="0" borderId="0" xfId="0" applyNumberFormat="1" applyFont="1" applyBorder="1" applyAlignment="1">
      <alignment/>
    </xf>
    <xf numFmtId="4" fontId="31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15" fillId="0" borderId="8" xfId="0" applyFont="1" applyBorder="1" applyAlignment="1">
      <alignment/>
    </xf>
    <xf numFmtId="0" fontId="15" fillId="0" borderId="93" xfId="0" applyFont="1" applyBorder="1" applyAlignment="1">
      <alignment horizontal="centerContinuous"/>
    </xf>
    <xf numFmtId="0" fontId="15" fillId="0" borderId="27" xfId="0" applyFont="1" applyBorder="1" applyAlignment="1">
      <alignment horizontal="centerContinuous"/>
    </xf>
    <xf numFmtId="0" fontId="15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15" fillId="0" borderId="27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31" xfId="0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32" xfId="0" applyFont="1" applyBorder="1" applyAlignment="1">
      <alignment horizontal="centerContinuous"/>
    </xf>
    <xf numFmtId="0" fontId="15" fillId="0" borderId="34" xfId="0" applyFont="1" applyBorder="1" applyAlignment="1">
      <alignment horizontal="centerContinuous"/>
    </xf>
    <xf numFmtId="0" fontId="15" fillId="0" borderId="34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0" xfId="0" applyFont="1" applyBorder="1" applyAlignment="1">
      <alignment horizontal="centerContinuous"/>
    </xf>
    <xf numFmtId="0" fontId="15" fillId="0" borderId="37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0" fontId="15" fillId="0" borderId="38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94" xfId="0" applyFont="1" applyBorder="1" applyAlignment="1">
      <alignment/>
    </xf>
    <xf numFmtId="4" fontId="15" fillId="0" borderId="15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4" fontId="15" fillId="0" borderId="16" xfId="0" applyNumberFormat="1" applyFont="1" applyBorder="1" applyAlignment="1">
      <alignment/>
    </xf>
    <xf numFmtId="4" fontId="15" fillId="0" borderId="48" xfId="0" applyNumberFormat="1" applyFont="1" applyBorder="1" applyAlignment="1">
      <alignment/>
    </xf>
    <xf numFmtId="4" fontId="15" fillId="0" borderId="18" xfId="0" applyNumberFormat="1" applyFont="1" applyBorder="1" applyAlignment="1">
      <alignment/>
    </xf>
    <xf numFmtId="4" fontId="15" fillId="0" borderId="19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35" fillId="0" borderId="0" xfId="0" applyFont="1" applyAlignment="1">
      <alignment/>
    </xf>
    <xf numFmtId="4" fontId="29" fillId="0" borderId="0" xfId="0" applyNumberFormat="1" applyFont="1" applyAlignment="1">
      <alignment/>
    </xf>
    <xf numFmtId="0" fontId="15" fillId="0" borderId="43" xfId="0" applyFont="1" applyBorder="1" applyAlignment="1">
      <alignment/>
    </xf>
    <xf numFmtId="0" fontId="15" fillId="0" borderId="93" xfId="0" applyFont="1" applyBorder="1" applyAlignment="1">
      <alignment/>
    </xf>
    <xf numFmtId="0" fontId="15" fillId="0" borderId="29" xfId="0" applyFont="1" applyBorder="1" applyAlignment="1">
      <alignment/>
    </xf>
    <xf numFmtId="0" fontId="15" fillId="0" borderId="77" xfId="0" applyFont="1" applyBorder="1" applyAlignment="1">
      <alignment/>
    </xf>
    <xf numFmtId="0" fontId="15" fillId="0" borderId="85" xfId="0" applyFont="1" applyBorder="1" applyAlignment="1">
      <alignment/>
    </xf>
    <xf numFmtId="0" fontId="15" fillId="0" borderId="80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38" xfId="0" applyFont="1" applyBorder="1" applyAlignment="1">
      <alignment/>
    </xf>
    <xf numFmtId="0" fontId="15" fillId="0" borderId="42" xfId="0" applyFont="1" applyBorder="1" applyAlignment="1">
      <alignment horizontal="centerContinuous"/>
    </xf>
    <xf numFmtId="0" fontId="15" fillId="0" borderId="25" xfId="0" applyFont="1" applyBorder="1" applyAlignment="1">
      <alignment/>
    </xf>
    <xf numFmtId="4" fontId="15" fillId="0" borderId="13" xfId="0" applyNumberFormat="1" applyFont="1" applyBorder="1" applyAlignment="1">
      <alignment/>
    </xf>
    <xf numFmtId="4" fontId="15" fillId="0" borderId="14" xfId="0" applyNumberFormat="1" applyFont="1" applyBorder="1" applyAlignment="1">
      <alignment/>
    </xf>
    <xf numFmtId="0" fontId="15" fillId="0" borderId="45" xfId="0" applyFont="1" applyBorder="1" applyAlignment="1">
      <alignment/>
    </xf>
    <xf numFmtId="4" fontId="36" fillId="0" borderId="18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4" fontId="0" fillId="0" borderId="0" xfId="0" applyNumberFormat="1" applyFont="1" applyAlignment="1">
      <alignment/>
    </xf>
    <xf numFmtId="3" fontId="15" fillId="0" borderId="0" xfId="0" applyNumberFormat="1" applyFont="1" applyAlignment="1">
      <alignment wrapText="1"/>
    </xf>
    <xf numFmtId="0" fontId="0" fillId="0" borderId="0" xfId="0" applyAlignment="1">
      <alignment wrapText="1"/>
    </xf>
    <xf numFmtId="4" fontId="15" fillId="0" borderId="0" xfId="0" applyNumberFormat="1" applyFont="1" applyFill="1" applyBorder="1" applyAlignment="1">
      <alignment/>
    </xf>
    <xf numFmtId="4" fontId="36" fillId="0" borderId="0" xfId="0" applyNumberFormat="1" applyFont="1" applyAlignment="1">
      <alignment/>
    </xf>
    <xf numFmtId="0" fontId="15" fillId="0" borderId="30" xfId="0" applyFont="1" applyBorder="1" applyAlignment="1">
      <alignment/>
    </xf>
    <xf numFmtId="0" fontId="15" fillId="0" borderId="7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7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1" xfId="0" applyNumberFormat="1" applyFont="1" applyBorder="1" applyAlignment="1">
      <alignment/>
    </xf>
    <xf numFmtId="0" fontId="15" fillId="0" borderId="49" xfId="0" applyFont="1" applyFill="1" applyBorder="1" applyAlignment="1">
      <alignment/>
    </xf>
    <xf numFmtId="4" fontId="15" fillId="0" borderId="42" xfId="0" applyNumberFormat="1" applyFont="1" applyBorder="1" applyAlignment="1">
      <alignment/>
    </xf>
    <xf numFmtId="0" fontId="37" fillId="0" borderId="0" xfId="0" applyFont="1" applyAlignment="1">
      <alignment horizontal="justify"/>
    </xf>
    <xf numFmtId="4" fontId="31" fillId="0" borderId="0" xfId="0" applyNumberFormat="1" applyFont="1" applyAlignment="1">
      <alignment horizontal="justify"/>
    </xf>
    <xf numFmtId="0" fontId="38" fillId="0" borderId="0" xfId="0" applyFont="1" applyAlignment="1">
      <alignment horizontal="justify"/>
    </xf>
    <xf numFmtId="4" fontId="20" fillId="0" borderId="0" xfId="0" applyNumberFormat="1" applyFont="1" applyAlignment="1">
      <alignment/>
    </xf>
    <xf numFmtId="0" fontId="34" fillId="0" borderId="0" xfId="0" applyFont="1" applyAlignment="1">
      <alignment horizontal="justify"/>
    </xf>
    <xf numFmtId="8" fontId="20" fillId="0" borderId="0" xfId="0" applyNumberFormat="1" applyFont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164" fontId="0" fillId="0" borderId="30" xfId="0" applyNumberFormat="1" applyBorder="1" applyAlignment="1">
      <alignment/>
    </xf>
    <xf numFmtId="0" fontId="6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6" fillId="0" borderId="0" xfId="19" applyFont="1">
      <alignment/>
      <protection/>
    </xf>
    <xf numFmtId="0" fontId="28" fillId="0" borderId="0" xfId="19" applyFont="1" applyAlignment="1">
      <alignment horizontal="right"/>
      <protection/>
    </xf>
    <xf numFmtId="0" fontId="1" fillId="0" borderId="95" xfId="19" applyFont="1" applyBorder="1" applyAlignment="1">
      <alignment horizontal="centerContinuous"/>
      <protection/>
    </xf>
    <xf numFmtId="0" fontId="1" fillId="0" borderId="96" xfId="19" applyFont="1" applyBorder="1" applyAlignment="1">
      <alignment horizontal="center"/>
      <protection/>
    </xf>
    <xf numFmtId="0" fontId="1" fillId="0" borderId="96" xfId="19" applyFont="1" applyBorder="1">
      <alignment/>
      <protection/>
    </xf>
    <xf numFmtId="0" fontId="1" fillId="0" borderId="33" xfId="19" applyFont="1" applyBorder="1" applyAlignment="1">
      <alignment horizontal="center"/>
      <protection/>
    </xf>
    <xf numFmtId="0" fontId="1" fillId="0" borderId="97" xfId="19" applyFont="1" applyBorder="1" applyAlignment="1">
      <alignment horizontal="centerContinuous"/>
      <protection/>
    </xf>
    <xf numFmtId="0" fontId="1" fillId="0" borderId="90" xfId="19" applyFont="1" applyBorder="1" applyAlignment="1">
      <alignment horizontal="center"/>
      <protection/>
    </xf>
    <xf numFmtId="0" fontId="1" fillId="0" borderId="90" xfId="19" applyFont="1" applyBorder="1">
      <alignment/>
      <protection/>
    </xf>
    <xf numFmtId="0" fontId="1" fillId="0" borderId="82" xfId="19" applyFont="1" applyBorder="1" applyAlignment="1">
      <alignment horizontal="center"/>
      <protection/>
    </xf>
    <xf numFmtId="0" fontId="0" fillId="0" borderId="62" xfId="19" applyFont="1" applyBorder="1" applyAlignment="1">
      <alignment/>
      <protection/>
    </xf>
    <xf numFmtId="4" fontId="0" fillId="0" borderId="55" xfId="19" applyNumberFormat="1" applyBorder="1" applyAlignment="1">
      <alignment/>
      <protection/>
    </xf>
    <xf numFmtId="4" fontId="0" fillId="0" borderId="55" xfId="19" applyNumberFormat="1" applyFont="1" applyBorder="1" applyAlignment="1">
      <alignment/>
      <protection/>
    </xf>
    <xf numFmtId="4" fontId="0" fillId="0" borderId="98" xfId="19" applyNumberFormat="1" applyFont="1" applyBorder="1" applyAlignment="1">
      <alignment horizontal="right"/>
      <protection/>
    </xf>
    <xf numFmtId="0" fontId="20" fillId="0" borderId="0" xfId="19" applyFont="1" applyBorder="1">
      <alignment/>
      <protection/>
    </xf>
    <xf numFmtId="0" fontId="0" fillId="0" borderId="56" xfId="19" applyFont="1" applyBorder="1" applyAlignment="1">
      <alignment/>
      <protection/>
    </xf>
    <xf numFmtId="4" fontId="0" fillId="0" borderId="52" xfId="19" applyNumberFormat="1" applyBorder="1" applyAlignment="1">
      <alignment/>
      <protection/>
    </xf>
    <xf numFmtId="4" fontId="0" fillId="0" borderId="52" xfId="19" applyNumberFormat="1" applyFont="1" applyBorder="1" applyAlignment="1">
      <alignment/>
      <protection/>
    </xf>
    <xf numFmtId="4" fontId="0" fillId="0" borderId="99" xfId="19" applyNumberFormat="1" applyFont="1" applyBorder="1" applyAlignment="1">
      <alignment horizontal="right"/>
      <protection/>
    </xf>
    <xf numFmtId="0" fontId="0" fillId="0" borderId="100" xfId="19" applyBorder="1">
      <alignment/>
      <protection/>
    </xf>
    <xf numFmtId="4" fontId="0" fillId="0" borderId="101" xfId="19" applyNumberFormat="1" applyBorder="1">
      <alignment/>
      <protection/>
    </xf>
    <xf numFmtId="0" fontId="0" fillId="0" borderId="101" xfId="19" applyBorder="1">
      <alignment/>
      <protection/>
    </xf>
    <xf numFmtId="4" fontId="0" fillId="0" borderId="91" xfId="19" applyNumberFormat="1" applyBorder="1">
      <alignment/>
      <protection/>
    </xf>
    <xf numFmtId="0" fontId="28" fillId="0" borderId="102" xfId="19" applyFont="1" applyBorder="1">
      <alignment/>
      <protection/>
    </xf>
    <xf numFmtId="4" fontId="28" fillId="0" borderId="61" xfId="19" applyNumberFormat="1" applyFont="1" applyBorder="1">
      <alignment/>
      <protection/>
    </xf>
    <xf numFmtId="4" fontId="28" fillId="0" borderId="64" xfId="19" applyNumberFormat="1" applyFont="1" applyBorder="1">
      <alignment/>
      <protection/>
    </xf>
    <xf numFmtId="0" fontId="0" fillId="0" borderId="0" xfId="19" applyFont="1" applyBorder="1">
      <alignment/>
      <protection/>
    </xf>
    <xf numFmtId="4" fontId="28" fillId="0" borderId="0" xfId="19" applyNumberFormat="1" applyFont="1" applyBorder="1">
      <alignment/>
      <protection/>
    </xf>
    <xf numFmtId="0" fontId="28" fillId="0" borderId="0" xfId="19" applyFont="1" applyBorder="1" applyAlignment="1">
      <alignment horizontal="centerContinuous"/>
      <protection/>
    </xf>
    <xf numFmtId="0" fontId="1" fillId="0" borderId="0" xfId="19" applyFont="1">
      <alignment/>
      <protection/>
    </xf>
    <xf numFmtId="0" fontId="5" fillId="0" borderId="0" xfId="19" applyFont="1">
      <alignment/>
      <protection/>
    </xf>
    <xf numFmtId="4" fontId="5" fillId="0" borderId="0" xfId="19" applyNumberFormat="1" applyFont="1">
      <alignment/>
      <protection/>
    </xf>
    <xf numFmtId="4" fontId="5" fillId="0" borderId="0" xfId="19" applyNumberFormat="1" applyFont="1">
      <alignment/>
      <protection/>
    </xf>
    <xf numFmtId="4" fontId="28" fillId="0" borderId="0" xfId="19" applyNumberFormat="1" applyFont="1">
      <alignment/>
      <protection/>
    </xf>
    <xf numFmtId="0" fontId="0" fillId="0" borderId="0" xfId="19" applyFont="1">
      <alignment/>
      <protection/>
    </xf>
    <xf numFmtId="4" fontId="0" fillId="0" borderId="0" xfId="19" applyNumberFormat="1">
      <alignment/>
      <protection/>
    </xf>
    <xf numFmtId="0" fontId="6" fillId="0" borderId="0" xfId="19" applyFont="1">
      <alignment/>
      <protection/>
    </xf>
    <xf numFmtId="4" fontId="28" fillId="0" borderId="0" xfId="19" applyNumberFormat="1" applyFont="1">
      <alignment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workbookViewId="0" topLeftCell="A1">
      <selection activeCell="L7" sqref="L7"/>
    </sheetView>
  </sheetViews>
  <sheetFormatPr defaultColWidth="9.00390625" defaultRowHeight="12.75"/>
  <cols>
    <col min="1" max="1" width="11.75390625" style="0" customWidth="1"/>
    <col min="2" max="2" width="12.75390625" style="0" customWidth="1"/>
    <col min="3" max="3" width="14.75390625" style="0" customWidth="1"/>
    <col min="4" max="4" width="13.875" style="0" customWidth="1"/>
    <col min="5" max="5" width="12.375" style="0" customWidth="1"/>
    <col min="6" max="6" width="13.75390625" style="0" customWidth="1"/>
    <col min="7" max="7" width="11.375" style="0" customWidth="1"/>
    <col min="8" max="8" width="8.75390625" style="0" customWidth="1"/>
    <col min="9" max="9" width="10.625" style="0" customWidth="1"/>
    <col min="10" max="10" width="9.75390625" style="0" customWidth="1"/>
    <col min="11" max="11" width="12.375" style="0" customWidth="1"/>
    <col min="12" max="12" width="12.125" style="0" customWidth="1"/>
  </cols>
  <sheetData>
    <row r="1" spans="1:2" ht="18">
      <c r="A1" s="24" t="s">
        <v>0</v>
      </c>
      <c r="B1" s="7"/>
    </row>
    <row r="2" spans="1:9" ht="18">
      <c r="A2" s="7" t="s">
        <v>58</v>
      </c>
      <c r="B2" s="25"/>
      <c r="C2" s="25"/>
      <c r="D2" s="25"/>
      <c r="E2" s="25"/>
      <c r="F2" s="25"/>
      <c r="G2" s="25"/>
      <c r="H2" s="25"/>
      <c r="I2" s="25"/>
    </row>
    <row r="4" ht="15">
      <c r="A4" s="8" t="s">
        <v>1</v>
      </c>
    </row>
    <row r="5" ht="13.5" thickBot="1">
      <c r="I5" t="s">
        <v>57</v>
      </c>
    </row>
    <row r="6" spans="1:11" ht="14.25" thickBot="1" thickTop="1">
      <c r="A6" s="9" t="s">
        <v>2</v>
      </c>
      <c r="B6" s="11" t="s">
        <v>3</v>
      </c>
      <c r="C6" s="11" t="s">
        <v>4</v>
      </c>
      <c r="D6" s="11" t="s">
        <v>5</v>
      </c>
      <c r="E6" s="22" t="s">
        <v>6</v>
      </c>
      <c r="F6" s="4" t="s">
        <v>7</v>
      </c>
      <c r="G6" s="6"/>
      <c r="H6" s="11" t="s">
        <v>8</v>
      </c>
      <c r="I6" s="4" t="s">
        <v>9</v>
      </c>
      <c r="J6" s="6"/>
      <c r="K6" s="21"/>
    </row>
    <row r="7" spans="1:11" ht="13.5" thickTop="1">
      <c r="A7" s="2"/>
      <c r="B7" s="2"/>
      <c r="C7" s="2"/>
      <c r="D7" s="12" t="s">
        <v>10</v>
      </c>
      <c r="E7" s="12" t="s">
        <v>11</v>
      </c>
      <c r="F7" s="11" t="s">
        <v>12</v>
      </c>
      <c r="G7" s="11" t="s">
        <v>12</v>
      </c>
      <c r="H7" s="12" t="s">
        <v>13</v>
      </c>
      <c r="I7" s="11" t="s">
        <v>14</v>
      </c>
      <c r="J7" s="11" t="s">
        <v>15</v>
      </c>
      <c r="K7" s="21"/>
    </row>
    <row r="8" spans="1:11" ht="13.5" thickBot="1">
      <c r="A8" s="3"/>
      <c r="B8" s="3"/>
      <c r="C8" s="3"/>
      <c r="D8" s="10" t="s">
        <v>59</v>
      </c>
      <c r="E8" s="10">
        <v>2008</v>
      </c>
      <c r="F8" s="10" t="s">
        <v>16</v>
      </c>
      <c r="G8" s="10" t="s">
        <v>17</v>
      </c>
      <c r="H8" s="10" t="s">
        <v>18</v>
      </c>
      <c r="I8" s="10">
        <v>2009</v>
      </c>
      <c r="J8" s="10" t="s">
        <v>19</v>
      </c>
      <c r="K8" s="21"/>
    </row>
    <row r="9" spans="1:11" ht="14.25" thickBot="1" thickTop="1">
      <c r="A9" s="13" t="s">
        <v>20</v>
      </c>
      <c r="B9" s="28">
        <v>107451</v>
      </c>
      <c r="C9" s="28">
        <v>12530</v>
      </c>
      <c r="D9" s="28">
        <v>94921</v>
      </c>
      <c r="E9" s="28">
        <v>0</v>
      </c>
      <c r="F9" s="28">
        <v>75936</v>
      </c>
      <c r="G9" s="28">
        <v>18985</v>
      </c>
      <c r="H9" s="28">
        <v>0</v>
      </c>
      <c r="I9" s="28">
        <v>0</v>
      </c>
      <c r="J9" s="29">
        <v>0</v>
      </c>
      <c r="K9" s="32"/>
    </row>
    <row r="11" ht="15">
      <c r="A11" s="8" t="s">
        <v>21</v>
      </c>
    </row>
    <row r="12" ht="13.5" thickBot="1">
      <c r="I12" t="s">
        <v>57</v>
      </c>
    </row>
    <row r="13" spans="1:11" ht="14.25" thickBot="1" thickTop="1">
      <c r="A13" s="1" t="s">
        <v>2</v>
      </c>
      <c r="B13" s="11" t="s">
        <v>22</v>
      </c>
      <c r="C13" s="11" t="s">
        <v>23</v>
      </c>
      <c r="D13" s="11" t="s">
        <v>4</v>
      </c>
      <c r="E13" s="11" t="s">
        <v>5</v>
      </c>
      <c r="F13" s="17" t="s">
        <v>48</v>
      </c>
      <c r="G13" s="4" t="s">
        <v>24</v>
      </c>
      <c r="H13" s="5"/>
      <c r="I13" s="6"/>
      <c r="J13" s="4" t="s">
        <v>53</v>
      </c>
      <c r="K13" s="6"/>
    </row>
    <row r="14" spans="1:11" ht="13.5" thickTop="1">
      <c r="A14" s="2"/>
      <c r="B14" s="12" t="s">
        <v>25</v>
      </c>
      <c r="C14" s="15" t="s">
        <v>26</v>
      </c>
      <c r="D14" s="12"/>
      <c r="E14" s="12"/>
      <c r="F14" s="12" t="s">
        <v>27</v>
      </c>
      <c r="G14" s="11" t="s">
        <v>28</v>
      </c>
      <c r="H14" s="11" t="s">
        <v>29</v>
      </c>
      <c r="I14" s="11" t="s">
        <v>30</v>
      </c>
      <c r="J14" s="12" t="s">
        <v>14</v>
      </c>
      <c r="K14" s="1" t="s">
        <v>15</v>
      </c>
    </row>
    <row r="15" spans="1:11" ht="13.5" thickBot="1">
      <c r="A15" s="3"/>
      <c r="B15" s="3"/>
      <c r="C15" s="3"/>
      <c r="D15" s="10"/>
      <c r="E15" s="3" t="s">
        <v>31</v>
      </c>
      <c r="F15" s="10" t="s">
        <v>32</v>
      </c>
      <c r="G15" s="16"/>
      <c r="H15" s="10"/>
      <c r="I15" s="10" t="s">
        <v>33</v>
      </c>
      <c r="J15" s="10">
        <v>2008</v>
      </c>
      <c r="K15" s="10" t="s">
        <v>19</v>
      </c>
    </row>
    <row r="16" spans="1:11" ht="14.25" thickBot="1" thickTop="1">
      <c r="A16" s="13" t="s">
        <v>20</v>
      </c>
      <c r="B16" s="28">
        <v>3178135.82</v>
      </c>
      <c r="C16" s="28">
        <v>268559000</v>
      </c>
      <c r="D16" s="28">
        <v>257785528.99</v>
      </c>
      <c r="E16" s="28">
        <f>B16+C16-D16</f>
        <v>13951606.829999983</v>
      </c>
      <c r="F16" s="28">
        <v>2224098.04</v>
      </c>
      <c r="G16" s="28">
        <v>0</v>
      </c>
      <c r="H16" s="28">
        <v>0</v>
      </c>
      <c r="I16" s="28">
        <v>0</v>
      </c>
      <c r="J16" s="28">
        <v>0</v>
      </c>
      <c r="K16" s="29">
        <v>0</v>
      </c>
    </row>
    <row r="18" ht="13.5" thickBot="1">
      <c r="K18" t="s">
        <v>57</v>
      </c>
    </row>
    <row r="19" spans="1:11" ht="14.25" thickBot="1" thickTop="1">
      <c r="A19" s="1" t="s">
        <v>2</v>
      </c>
      <c r="B19" s="1" t="s">
        <v>34</v>
      </c>
      <c r="C19" s="4" t="s">
        <v>35</v>
      </c>
      <c r="D19" s="5"/>
      <c r="E19" s="1" t="s">
        <v>36</v>
      </c>
      <c r="F19" s="14" t="s">
        <v>56</v>
      </c>
      <c r="G19" s="18" t="s">
        <v>52</v>
      </c>
      <c r="H19" s="11" t="s">
        <v>36</v>
      </c>
      <c r="I19" s="18" t="s">
        <v>36</v>
      </c>
      <c r="J19" s="1" t="s">
        <v>37</v>
      </c>
      <c r="K19" s="18" t="s">
        <v>38</v>
      </c>
    </row>
    <row r="20" spans="1:11" ht="13.5" thickTop="1">
      <c r="A20" s="2"/>
      <c r="B20" s="2" t="s">
        <v>39</v>
      </c>
      <c r="C20" s="1" t="s">
        <v>40</v>
      </c>
      <c r="D20" s="1" t="s">
        <v>41</v>
      </c>
      <c r="E20" s="2" t="s">
        <v>50</v>
      </c>
      <c r="F20" s="15" t="s">
        <v>54</v>
      </c>
      <c r="G20" s="19" t="s">
        <v>27</v>
      </c>
      <c r="H20" s="12" t="s">
        <v>42</v>
      </c>
      <c r="I20" s="12" t="s">
        <v>43</v>
      </c>
      <c r="J20" s="2" t="s">
        <v>44</v>
      </c>
      <c r="K20" s="19" t="s">
        <v>55</v>
      </c>
    </row>
    <row r="21" spans="1:11" ht="13.5" thickBot="1">
      <c r="A21" s="3"/>
      <c r="B21" s="3"/>
      <c r="C21" s="3" t="s">
        <v>45</v>
      </c>
      <c r="D21" s="3" t="s">
        <v>46</v>
      </c>
      <c r="E21" s="3" t="s">
        <v>51</v>
      </c>
      <c r="F21" s="3"/>
      <c r="G21" s="20" t="s">
        <v>32</v>
      </c>
      <c r="H21" s="10"/>
      <c r="I21" s="3"/>
      <c r="J21" s="3"/>
      <c r="K21" s="20" t="s">
        <v>47</v>
      </c>
    </row>
    <row r="22" spans="1:11" ht="14.25" thickBot="1" thickTop="1">
      <c r="A22" s="13" t="s">
        <v>49</v>
      </c>
      <c r="B22" s="28">
        <v>13951606.83</v>
      </c>
      <c r="C22" s="28">
        <v>0</v>
      </c>
      <c r="D22" s="28">
        <v>0</v>
      </c>
      <c r="E22" s="28">
        <v>0</v>
      </c>
      <c r="F22" s="28">
        <v>11727508.79</v>
      </c>
      <c r="G22" s="28">
        <v>2224098.074</v>
      </c>
      <c r="H22" s="28">
        <v>0</v>
      </c>
      <c r="I22" s="28">
        <v>0</v>
      </c>
      <c r="J22" s="28">
        <v>0</v>
      </c>
      <c r="K22" s="30">
        <f>F22+G22+J22</f>
        <v>13951606.864</v>
      </c>
    </row>
    <row r="23" spans="1:11" ht="12.75">
      <c r="A23" s="21"/>
      <c r="B23" s="26"/>
      <c r="C23" s="26"/>
      <c r="D23" s="26"/>
      <c r="E23" s="26"/>
      <c r="F23" s="26"/>
      <c r="G23" s="26"/>
      <c r="H23" s="26"/>
      <c r="I23" s="26"/>
      <c r="J23" s="26"/>
      <c r="K23" s="27"/>
    </row>
    <row r="24" spans="1:11" ht="12.75">
      <c r="A24" s="31"/>
      <c r="K24" s="21"/>
    </row>
    <row r="25" spans="1:12" ht="12.75">
      <c r="A25" s="31"/>
      <c r="K25" s="21"/>
      <c r="L25" s="21"/>
    </row>
    <row r="26" spans="11:12" ht="12.75">
      <c r="K26" s="21" t="s">
        <v>60</v>
      </c>
      <c r="L26" s="23"/>
    </row>
    <row r="27" spans="11:12" ht="12.75">
      <c r="K27" s="21"/>
      <c r="L27" s="23"/>
    </row>
    <row r="28" ht="12.75">
      <c r="L28" s="23"/>
    </row>
    <row r="29" ht="12.75">
      <c r="L29" s="23"/>
    </row>
    <row r="30" ht="12.75">
      <c r="L30" s="23"/>
    </row>
    <row r="31" ht="12.75">
      <c r="L31" s="21"/>
    </row>
    <row r="32" ht="12.75">
      <c r="L32" s="21"/>
    </row>
    <row r="33" ht="12.75">
      <c r="L33" s="21"/>
    </row>
    <row r="34" ht="12.75">
      <c r="L34" s="2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H29"/>
  <sheetViews>
    <sheetView workbookViewId="0" topLeftCell="A1">
      <selection activeCell="A1" sqref="A1"/>
    </sheetView>
  </sheetViews>
  <sheetFormatPr defaultColWidth="9.00390625" defaultRowHeight="12.75"/>
  <cols>
    <col min="1" max="1" width="23.25390625" style="0" customWidth="1"/>
    <col min="2" max="2" width="15.875" style="0" customWidth="1"/>
    <col min="3" max="3" width="17.875" style="0" customWidth="1"/>
    <col min="4" max="4" width="14.75390625" style="0" customWidth="1"/>
    <col min="5" max="5" width="16.375" style="0" customWidth="1"/>
    <col min="6" max="6" width="17.125" style="0" customWidth="1"/>
    <col min="7" max="7" width="17.375" style="0" customWidth="1"/>
  </cols>
  <sheetData>
    <row r="7" spans="1:8" ht="18">
      <c r="A7" s="524" t="s">
        <v>534</v>
      </c>
      <c r="B7" s="524"/>
      <c r="C7" s="524"/>
      <c r="D7" s="524"/>
      <c r="E7" s="524"/>
      <c r="F7" s="524"/>
      <c r="G7" s="524"/>
      <c r="H7" s="525"/>
    </row>
    <row r="8" spans="1:8" ht="18">
      <c r="A8" s="524" t="s">
        <v>535</v>
      </c>
      <c r="B8" s="524"/>
      <c r="C8" s="524"/>
      <c r="D8" s="524"/>
      <c r="E8" s="524"/>
      <c r="F8" s="524"/>
      <c r="G8" s="524"/>
      <c r="H8" s="525"/>
    </row>
    <row r="9" spans="1:8" ht="18">
      <c r="A9" s="524"/>
      <c r="B9" s="524"/>
      <c r="C9" s="524"/>
      <c r="D9" s="524"/>
      <c r="E9" s="524"/>
      <c r="F9" s="524"/>
      <c r="G9" s="524"/>
      <c r="H9" s="525"/>
    </row>
    <row r="10" spans="1:8" ht="18">
      <c r="A10" s="524"/>
      <c r="B10" s="524"/>
      <c r="C10" s="524"/>
      <c r="D10" s="524"/>
      <c r="E10" s="524"/>
      <c r="F10" s="524"/>
      <c r="G10" s="524"/>
      <c r="H10" s="525"/>
    </row>
    <row r="11" spans="1:8" ht="18">
      <c r="A11" s="524"/>
      <c r="B11" s="524"/>
      <c r="C11" s="524"/>
      <c r="D11" s="524"/>
      <c r="E11" s="524"/>
      <c r="F11" s="524"/>
      <c r="G11" s="524"/>
      <c r="H11" s="525"/>
    </row>
    <row r="12" spans="1:8" ht="18.75" thickBot="1">
      <c r="A12" s="526"/>
      <c r="B12" s="526"/>
      <c r="C12" s="525"/>
      <c r="D12" s="525"/>
      <c r="E12" s="525"/>
      <c r="G12" s="527" t="s">
        <v>57</v>
      </c>
      <c r="H12" s="525"/>
    </row>
    <row r="13" spans="1:8" ht="12.75">
      <c r="A13" s="528" t="s">
        <v>536</v>
      </c>
      <c r="B13" s="529" t="s">
        <v>537</v>
      </c>
      <c r="C13" s="530" t="s">
        <v>538</v>
      </c>
      <c r="D13" s="530" t="s">
        <v>539</v>
      </c>
      <c r="E13" s="529" t="s">
        <v>540</v>
      </c>
      <c r="F13" s="530" t="s">
        <v>538</v>
      </c>
      <c r="G13" s="531" t="s">
        <v>541</v>
      </c>
      <c r="H13" s="525"/>
    </row>
    <row r="14" spans="1:8" ht="13.5" thickBot="1">
      <c r="A14" s="532"/>
      <c r="B14" s="533" t="s">
        <v>542</v>
      </c>
      <c r="C14" s="534" t="s">
        <v>543</v>
      </c>
      <c r="D14" s="534" t="s">
        <v>544</v>
      </c>
      <c r="E14" s="534"/>
      <c r="F14" s="534" t="s">
        <v>137</v>
      </c>
      <c r="G14" s="535" t="s">
        <v>545</v>
      </c>
      <c r="H14" s="525"/>
    </row>
    <row r="15" spans="1:8" ht="12.75">
      <c r="A15" s="536" t="s">
        <v>546</v>
      </c>
      <c r="B15" s="537">
        <v>19448</v>
      </c>
      <c r="C15" s="538">
        <v>12169</v>
      </c>
      <c r="D15" s="538">
        <v>0</v>
      </c>
      <c r="E15" s="538">
        <v>7279</v>
      </c>
      <c r="F15" s="538">
        <f>SUM(C15:E15)</f>
        <v>19448</v>
      </c>
      <c r="G15" s="539">
        <v>0</v>
      </c>
      <c r="H15" s="540"/>
    </row>
    <row r="16" spans="1:8" ht="19.5" customHeight="1" thickBot="1">
      <c r="A16" s="541" t="s">
        <v>547</v>
      </c>
      <c r="B16" s="542">
        <v>177366.4</v>
      </c>
      <c r="C16" s="543">
        <v>4155.89</v>
      </c>
      <c r="D16" s="543">
        <v>0</v>
      </c>
      <c r="E16" s="543">
        <v>173210.51</v>
      </c>
      <c r="F16" s="543">
        <v>177366.4</v>
      </c>
      <c r="G16" s="544">
        <v>0</v>
      </c>
      <c r="H16" s="540"/>
    </row>
    <row r="17" spans="1:8" ht="13.5" thickTop="1">
      <c r="A17" s="545"/>
      <c r="B17" s="546"/>
      <c r="C17" s="546"/>
      <c r="D17" s="547"/>
      <c r="E17" s="546"/>
      <c r="F17" s="547"/>
      <c r="G17" s="548"/>
      <c r="H17" s="525"/>
    </row>
    <row r="18" spans="1:8" ht="20.25" customHeight="1" thickBot="1">
      <c r="A18" s="549" t="s">
        <v>525</v>
      </c>
      <c r="B18" s="550">
        <f>SUM(B15:B17)</f>
        <v>196814.4</v>
      </c>
      <c r="C18" s="550">
        <f>SUM(C15:C17)</f>
        <v>16324.89</v>
      </c>
      <c r="D18" s="550">
        <v>0</v>
      </c>
      <c r="E18" s="550">
        <f>SUM(E15:E17)</f>
        <v>180489.51</v>
      </c>
      <c r="F18" s="550">
        <f>SUM(C18:E18)</f>
        <v>196814.40000000002</v>
      </c>
      <c r="G18" s="551">
        <v>0</v>
      </c>
      <c r="H18" s="525"/>
    </row>
    <row r="19" spans="1:8" ht="16.5" thickTop="1">
      <c r="A19" s="552" t="s">
        <v>548</v>
      </c>
      <c r="B19" s="553"/>
      <c r="C19" s="553"/>
      <c r="D19" s="553"/>
      <c r="E19" s="553"/>
      <c r="F19" s="553"/>
      <c r="G19" s="553"/>
      <c r="H19" s="525"/>
    </row>
    <row r="20" spans="1:8" ht="15.75">
      <c r="A20" s="554"/>
      <c r="B20" s="553"/>
      <c r="C20" s="553"/>
      <c r="D20" s="553"/>
      <c r="E20" s="525"/>
      <c r="F20" s="525"/>
      <c r="G20" s="525"/>
      <c r="H20" s="525"/>
    </row>
    <row r="21" spans="1:8" ht="12.75">
      <c r="A21" s="555"/>
      <c r="B21" s="525"/>
      <c r="C21" s="525"/>
      <c r="D21" s="525"/>
      <c r="E21" s="525"/>
      <c r="F21" s="525"/>
      <c r="G21" s="525"/>
      <c r="H21" s="525"/>
    </row>
    <row r="22" spans="1:8" ht="15">
      <c r="A22" s="556"/>
      <c r="B22" s="557"/>
      <c r="C22" s="558"/>
      <c r="D22" s="525"/>
      <c r="E22" s="525"/>
      <c r="F22" s="525"/>
      <c r="G22" s="525"/>
      <c r="H22" s="525"/>
    </row>
    <row r="23" spans="1:8" ht="18">
      <c r="A23" s="526" t="s">
        <v>549</v>
      </c>
      <c r="B23" s="559"/>
      <c r="C23" s="559"/>
      <c r="D23" s="525"/>
      <c r="E23" s="560"/>
      <c r="F23" s="561"/>
      <c r="G23" s="525"/>
      <c r="H23" s="525"/>
    </row>
    <row r="24" spans="1:8" ht="18">
      <c r="A24" s="562"/>
      <c r="B24" s="525"/>
      <c r="C24" s="525"/>
      <c r="D24" s="525"/>
      <c r="E24" s="560"/>
      <c r="F24" s="561"/>
      <c r="G24" s="525"/>
      <c r="H24" s="525"/>
    </row>
    <row r="25" spans="1:8" ht="15">
      <c r="A25" s="556"/>
      <c r="B25" s="557"/>
      <c r="C25" s="557"/>
      <c r="D25" s="525"/>
      <c r="E25" s="560"/>
      <c r="F25" s="561"/>
      <c r="G25" s="560"/>
      <c r="H25" s="525"/>
    </row>
    <row r="26" spans="1:8" ht="15">
      <c r="A26" s="556"/>
      <c r="B26" s="557"/>
      <c r="C26" s="557"/>
      <c r="D26" s="525"/>
      <c r="E26" s="525"/>
      <c r="F26" s="525"/>
      <c r="G26" s="525"/>
      <c r="H26" s="525"/>
    </row>
    <row r="27" spans="1:8" ht="15.75">
      <c r="A27" s="556"/>
      <c r="B27" s="563"/>
      <c r="C27" s="563"/>
      <c r="D27" s="525"/>
      <c r="E27" s="525"/>
      <c r="F27" s="525"/>
      <c r="G27" s="525"/>
      <c r="H27" s="525"/>
    </row>
    <row r="28" ht="15">
      <c r="A28" s="556"/>
    </row>
    <row r="29" ht="15">
      <c r="B29" s="8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B46" sqref="B46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3.375" style="0" customWidth="1"/>
    <col min="6" max="6" width="13.125" style="0" customWidth="1"/>
    <col min="7" max="8" width="12.75390625" style="0" customWidth="1"/>
    <col min="9" max="9" width="15.125" style="0" customWidth="1"/>
    <col min="10" max="10" width="11.625" style="0" customWidth="1"/>
    <col min="11" max="11" width="14.25390625" style="0" customWidth="1"/>
    <col min="12" max="12" width="12.125" style="0" customWidth="1"/>
  </cols>
  <sheetData>
    <row r="1" ht="18" customHeight="1">
      <c r="A1" s="33" t="s">
        <v>61</v>
      </c>
    </row>
    <row r="3" ht="18">
      <c r="A3" s="7" t="s">
        <v>58</v>
      </c>
    </row>
    <row r="5" ht="15">
      <c r="A5" s="8" t="s">
        <v>1</v>
      </c>
    </row>
    <row r="6" ht="13.5" thickBot="1">
      <c r="K6" t="s">
        <v>57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1" t="s">
        <v>5</v>
      </c>
      <c r="E7" s="22" t="s">
        <v>62</v>
      </c>
      <c r="F7" s="34" t="s">
        <v>63</v>
      </c>
      <c r="G7" s="35"/>
      <c r="H7" s="11" t="s">
        <v>8</v>
      </c>
      <c r="I7" s="18" t="s">
        <v>8</v>
      </c>
      <c r="J7" s="36" t="s">
        <v>64</v>
      </c>
      <c r="K7" s="6"/>
    </row>
    <row r="8" spans="1:11" ht="13.5" thickTop="1">
      <c r="A8" s="2"/>
      <c r="B8" s="2"/>
      <c r="C8" s="2"/>
      <c r="D8" s="12" t="s">
        <v>10</v>
      </c>
      <c r="E8" s="12" t="s">
        <v>11</v>
      </c>
      <c r="F8" s="11" t="s">
        <v>12</v>
      </c>
      <c r="G8" s="11" t="s">
        <v>12</v>
      </c>
      <c r="H8" s="12" t="s">
        <v>13</v>
      </c>
      <c r="I8" s="12" t="s">
        <v>65</v>
      </c>
      <c r="J8" s="11" t="s">
        <v>14</v>
      </c>
      <c r="K8" s="11" t="s">
        <v>15</v>
      </c>
    </row>
    <row r="9" spans="1:11" ht="13.5" thickBot="1">
      <c r="A9" s="3"/>
      <c r="B9" s="3"/>
      <c r="C9" s="3"/>
      <c r="D9" s="10" t="s">
        <v>66</v>
      </c>
      <c r="E9" s="10">
        <v>2008</v>
      </c>
      <c r="F9" s="10" t="s">
        <v>16</v>
      </c>
      <c r="G9" s="10" t="s">
        <v>17</v>
      </c>
      <c r="H9" s="10" t="s">
        <v>18</v>
      </c>
      <c r="I9" s="10" t="s">
        <v>67</v>
      </c>
      <c r="J9" s="10">
        <v>2009</v>
      </c>
      <c r="K9" s="10" t="s">
        <v>19</v>
      </c>
    </row>
    <row r="10" spans="1:12" ht="14.25" thickBot="1" thickTop="1">
      <c r="A10" s="37" t="s">
        <v>68</v>
      </c>
      <c r="B10" s="38">
        <v>53649325.37</v>
      </c>
      <c r="C10" s="38">
        <v>26297827.74</v>
      </c>
      <c r="D10" s="38" t="s">
        <v>69</v>
      </c>
      <c r="E10" s="38">
        <v>0</v>
      </c>
      <c r="F10" s="38">
        <v>21881197</v>
      </c>
      <c r="G10" s="38">
        <v>5470300.33</v>
      </c>
      <c r="H10" s="38">
        <v>0</v>
      </c>
      <c r="I10" s="38">
        <v>0</v>
      </c>
      <c r="J10" s="38">
        <v>0</v>
      </c>
      <c r="K10" s="39">
        <v>0</v>
      </c>
      <c r="L10" s="40"/>
    </row>
    <row r="11" spans="1:12" ht="14.25" thickBot="1" thickTop="1">
      <c r="A11" s="37" t="s">
        <v>70</v>
      </c>
      <c r="B11" s="41">
        <v>6175597</v>
      </c>
      <c r="C11" s="41">
        <v>4871578.02</v>
      </c>
      <c r="D11" s="41" t="s">
        <v>71</v>
      </c>
      <c r="E11" s="41">
        <v>0</v>
      </c>
      <c r="F11" s="41">
        <v>989983.12</v>
      </c>
      <c r="G11" s="41">
        <v>247496.63</v>
      </c>
      <c r="H11" s="41">
        <v>0</v>
      </c>
      <c r="I11" s="41">
        <v>66538.85</v>
      </c>
      <c r="J11" s="41">
        <v>0</v>
      </c>
      <c r="K11" s="42">
        <v>0</v>
      </c>
      <c r="L11" s="40"/>
    </row>
    <row r="12" spans="1:12" ht="13.5" thickBot="1">
      <c r="A12" s="43" t="s">
        <v>72</v>
      </c>
      <c r="B12" s="44">
        <v>46989828.04</v>
      </c>
      <c r="C12" s="44">
        <v>45019883.91</v>
      </c>
      <c r="D12" s="44">
        <v>1969944.13</v>
      </c>
      <c r="E12" s="44">
        <v>0</v>
      </c>
      <c r="F12" s="44">
        <v>1575000</v>
      </c>
      <c r="G12" s="44">
        <v>394944.13</v>
      </c>
      <c r="H12" s="44">
        <v>0</v>
      </c>
      <c r="I12" s="44">
        <v>0</v>
      </c>
      <c r="J12" s="44">
        <v>0</v>
      </c>
      <c r="K12" s="45">
        <v>0</v>
      </c>
      <c r="L12" s="40"/>
    </row>
    <row r="13" spans="1:7" ht="13.5" thickTop="1">
      <c r="A13" s="46" t="s">
        <v>73</v>
      </c>
      <c r="B13" s="47"/>
      <c r="C13" s="47"/>
      <c r="D13" s="48"/>
      <c r="E13" s="47"/>
      <c r="F13" s="47"/>
      <c r="G13" s="49"/>
    </row>
    <row r="14" spans="1:4" ht="12.75">
      <c r="A14" s="31" t="s">
        <v>74</v>
      </c>
      <c r="B14" s="49"/>
      <c r="C14" s="49"/>
      <c r="D14" s="49"/>
    </row>
    <row r="15" ht="12.75">
      <c r="H15" s="50"/>
    </row>
    <row r="16" ht="15">
      <c r="A16" s="8" t="s">
        <v>21</v>
      </c>
    </row>
    <row r="17" ht="13.5" thickBot="1">
      <c r="K17" t="s">
        <v>57</v>
      </c>
    </row>
    <row r="18" spans="1:11" ht="14.25" thickBot="1" thickTop="1">
      <c r="A18" s="9" t="s">
        <v>2</v>
      </c>
      <c r="B18" s="11" t="s">
        <v>3</v>
      </c>
      <c r="C18" s="11" t="s">
        <v>23</v>
      </c>
      <c r="D18" s="11" t="s">
        <v>4</v>
      </c>
      <c r="E18" s="11" t="s">
        <v>5</v>
      </c>
      <c r="F18" s="18" t="s">
        <v>75</v>
      </c>
      <c r="G18" s="4" t="s">
        <v>76</v>
      </c>
      <c r="H18" s="5"/>
      <c r="I18" s="11" t="s">
        <v>41</v>
      </c>
      <c r="J18" s="4" t="s">
        <v>77</v>
      </c>
      <c r="K18" s="6"/>
    </row>
    <row r="19" spans="1:11" ht="13.5" thickTop="1">
      <c r="A19" s="2"/>
      <c r="B19" s="2"/>
      <c r="C19" s="19" t="s">
        <v>26</v>
      </c>
      <c r="D19" s="2"/>
      <c r="E19" s="12" t="s">
        <v>10</v>
      </c>
      <c r="F19" s="19" t="s">
        <v>78</v>
      </c>
      <c r="G19" s="18" t="s">
        <v>12</v>
      </c>
      <c r="H19" s="18" t="s">
        <v>12</v>
      </c>
      <c r="I19" s="12" t="s">
        <v>46</v>
      </c>
      <c r="J19" s="11" t="s">
        <v>14</v>
      </c>
      <c r="K19" s="11" t="s">
        <v>15</v>
      </c>
    </row>
    <row r="20" spans="1:11" ht="13.5" thickBot="1">
      <c r="A20" s="3"/>
      <c r="B20" s="3"/>
      <c r="C20" s="3"/>
      <c r="D20" s="3"/>
      <c r="E20" s="20" t="s">
        <v>79</v>
      </c>
      <c r="F20" s="10" t="s">
        <v>32</v>
      </c>
      <c r="G20" s="10" t="s">
        <v>16</v>
      </c>
      <c r="H20" s="20" t="s">
        <v>17</v>
      </c>
      <c r="I20" s="10"/>
      <c r="J20" s="10">
        <v>2009</v>
      </c>
      <c r="K20" s="10" t="s">
        <v>19</v>
      </c>
    </row>
    <row r="21" spans="1:11" ht="14.25" thickBot="1" thickTop="1">
      <c r="A21" s="51" t="s">
        <v>72</v>
      </c>
      <c r="B21" s="52">
        <v>193945110.92</v>
      </c>
      <c r="C21" s="52">
        <v>0</v>
      </c>
      <c r="D21" s="52">
        <v>188183076.01</v>
      </c>
      <c r="E21" s="52">
        <v>5762034.91</v>
      </c>
      <c r="F21" s="52">
        <v>0</v>
      </c>
      <c r="G21" s="52">
        <v>4609000</v>
      </c>
      <c r="H21" s="52">
        <v>1108824.92</v>
      </c>
      <c r="I21" s="53">
        <v>44209.99</v>
      </c>
      <c r="J21" s="54">
        <v>0</v>
      </c>
      <c r="K21" s="54">
        <v>0</v>
      </c>
    </row>
    <row r="22" spans="1:10" ht="13.5" thickTop="1">
      <c r="A22" s="21"/>
      <c r="B22" s="26"/>
      <c r="C22" s="26"/>
      <c r="D22" s="26"/>
      <c r="E22" s="26"/>
      <c r="F22" s="26"/>
      <c r="G22" s="26"/>
      <c r="H22" s="26"/>
      <c r="I22" s="26"/>
      <c r="J22" s="26"/>
    </row>
    <row r="23" ht="15">
      <c r="A23" s="8" t="s">
        <v>21</v>
      </c>
    </row>
    <row r="24" ht="13.5" thickBot="1">
      <c r="K24" t="s">
        <v>57</v>
      </c>
    </row>
    <row r="25" spans="1:12" ht="14.25" thickBot="1" thickTop="1">
      <c r="A25" s="1" t="s">
        <v>2</v>
      </c>
      <c r="B25" s="11" t="s">
        <v>22</v>
      </c>
      <c r="C25" s="11" t="s">
        <v>23</v>
      </c>
      <c r="D25" s="11" t="s">
        <v>4</v>
      </c>
      <c r="E25" s="11" t="s">
        <v>5</v>
      </c>
      <c r="F25" s="17" t="s">
        <v>75</v>
      </c>
      <c r="G25" s="4" t="s">
        <v>24</v>
      </c>
      <c r="H25" s="5"/>
      <c r="I25" s="5"/>
      <c r="J25" s="55"/>
      <c r="K25" s="56" t="s">
        <v>80</v>
      </c>
      <c r="L25" s="21"/>
    </row>
    <row r="26" spans="1:11" ht="13.5" thickTop="1">
      <c r="A26" s="2"/>
      <c r="B26" s="12" t="s">
        <v>25</v>
      </c>
      <c r="C26" s="19" t="s">
        <v>26</v>
      </c>
      <c r="D26" s="12"/>
      <c r="E26" s="12" t="s">
        <v>81</v>
      </c>
      <c r="F26" s="12" t="s">
        <v>27</v>
      </c>
      <c r="G26" s="11" t="s">
        <v>82</v>
      </c>
      <c r="H26" s="18" t="s">
        <v>83</v>
      </c>
      <c r="I26" s="18" t="s">
        <v>30</v>
      </c>
      <c r="J26" s="12" t="s">
        <v>84</v>
      </c>
      <c r="K26" s="18" t="s">
        <v>85</v>
      </c>
    </row>
    <row r="27" spans="1:11" ht="13.5" thickBot="1">
      <c r="A27" s="3"/>
      <c r="B27" s="3"/>
      <c r="C27" s="3"/>
      <c r="D27" s="10"/>
      <c r="E27" s="3" t="s">
        <v>31</v>
      </c>
      <c r="F27" s="10" t="s">
        <v>32</v>
      </c>
      <c r="G27" s="20" t="s">
        <v>86</v>
      </c>
      <c r="H27" s="10"/>
      <c r="I27" s="20" t="s">
        <v>33</v>
      </c>
      <c r="J27" s="20" t="s">
        <v>87</v>
      </c>
      <c r="K27" s="10"/>
    </row>
    <row r="28" spans="1:11" ht="14.25" thickBot="1" thickTop="1">
      <c r="A28" s="43" t="s">
        <v>68</v>
      </c>
      <c r="B28" s="38">
        <v>161379313.94</v>
      </c>
      <c r="C28" s="38">
        <v>105524000</v>
      </c>
      <c r="D28" s="38">
        <v>266801411.81</v>
      </c>
      <c r="E28" s="38">
        <v>101902.13</v>
      </c>
      <c r="F28" s="38">
        <v>91833.4</v>
      </c>
      <c r="G28" s="38">
        <v>0</v>
      </c>
      <c r="H28" s="38">
        <v>0</v>
      </c>
      <c r="I28" s="38">
        <v>0</v>
      </c>
      <c r="J28" s="28">
        <v>0</v>
      </c>
      <c r="K28" s="29">
        <v>0</v>
      </c>
    </row>
    <row r="29" spans="1:11" ht="14.25" thickBot="1" thickTop="1">
      <c r="A29" s="43" t="s">
        <v>70</v>
      </c>
      <c r="B29" s="44">
        <v>11306608.27</v>
      </c>
      <c r="C29" s="44">
        <v>74904000</v>
      </c>
      <c r="D29" s="44">
        <v>84821821.56</v>
      </c>
      <c r="E29" s="44">
        <v>1388786.71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5">
        <v>0</v>
      </c>
    </row>
    <row r="30" ht="14.25" thickBot="1" thickTop="1">
      <c r="K30" t="s">
        <v>57</v>
      </c>
    </row>
    <row r="31" spans="1:12" ht="14.25" thickBot="1" thickTop="1">
      <c r="A31" s="1" t="s">
        <v>2</v>
      </c>
      <c r="B31" s="1" t="s">
        <v>34</v>
      </c>
      <c r="C31" s="4" t="s">
        <v>35</v>
      </c>
      <c r="D31" s="5"/>
      <c r="E31" s="1" t="s">
        <v>36</v>
      </c>
      <c r="F31" s="14" t="s">
        <v>36</v>
      </c>
      <c r="G31" s="18" t="s">
        <v>88</v>
      </c>
      <c r="H31" s="11" t="s">
        <v>89</v>
      </c>
      <c r="I31" s="18" t="s">
        <v>36</v>
      </c>
      <c r="J31" s="1" t="s">
        <v>37</v>
      </c>
      <c r="K31" s="18" t="s">
        <v>38</v>
      </c>
      <c r="L31" s="23"/>
    </row>
    <row r="32" spans="1:12" ht="13.5" thickTop="1">
      <c r="A32" s="2"/>
      <c r="B32" s="2" t="s">
        <v>39</v>
      </c>
      <c r="C32" s="1" t="s">
        <v>40</v>
      </c>
      <c r="D32" s="1" t="s">
        <v>41</v>
      </c>
      <c r="E32" s="2" t="s">
        <v>90</v>
      </c>
      <c r="F32" s="15" t="s">
        <v>91</v>
      </c>
      <c r="G32" s="19" t="s">
        <v>27</v>
      </c>
      <c r="H32" s="12" t="s">
        <v>92</v>
      </c>
      <c r="I32" s="12" t="s">
        <v>43</v>
      </c>
      <c r="J32" s="2" t="s">
        <v>44</v>
      </c>
      <c r="K32" s="19" t="s">
        <v>93</v>
      </c>
      <c r="L32" s="23"/>
    </row>
    <row r="33" spans="1:12" ht="13.5" thickBot="1">
      <c r="A33" s="3"/>
      <c r="B33" s="3"/>
      <c r="C33" s="3" t="s">
        <v>45</v>
      </c>
      <c r="D33" s="3" t="s">
        <v>46</v>
      </c>
      <c r="E33" s="3" t="s">
        <v>94</v>
      </c>
      <c r="F33" s="3"/>
      <c r="G33" s="20" t="s">
        <v>32</v>
      </c>
      <c r="H33" s="10"/>
      <c r="I33" s="3"/>
      <c r="J33" s="3"/>
      <c r="K33" s="20" t="s">
        <v>47</v>
      </c>
      <c r="L33" s="23"/>
    </row>
    <row r="34" spans="1:13" ht="14.25" thickBot="1" thickTop="1">
      <c r="A34" s="57" t="s">
        <v>68</v>
      </c>
      <c r="B34" s="38">
        <v>101902.31</v>
      </c>
      <c r="C34" s="38">
        <v>0</v>
      </c>
      <c r="D34" s="38">
        <v>-0.1</v>
      </c>
      <c r="E34" s="38" t="s">
        <v>95</v>
      </c>
      <c r="F34" s="38" t="s">
        <v>96</v>
      </c>
      <c r="G34" s="38">
        <v>91833.4</v>
      </c>
      <c r="H34" s="38">
        <v>0</v>
      </c>
      <c r="I34" s="38">
        <v>0</v>
      </c>
      <c r="J34" s="38">
        <v>1</v>
      </c>
      <c r="K34" s="39">
        <v>2181226.09</v>
      </c>
      <c r="L34" s="26"/>
      <c r="M34" s="40"/>
    </row>
    <row r="35" spans="1:13" ht="13.5" thickBot="1">
      <c r="A35" s="57" t="s">
        <v>70</v>
      </c>
      <c r="B35" s="41">
        <v>1388786.71</v>
      </c>
      <c r="C35" s="41">
        <v>22061.7</v>
      </c>
      <c r="D35" s="41">
        <v>0.32</v>
      </c>
      <c r="E35" s="41" t="s">
        <v>97</v>
      </c>
      <c r="F35" s="41">
        <v>22061.7</v>
      </c>
      <c r="G35" s="41">
        <v>0</v>
      </c>
      <c r="H35" s="41">
        <v>0</v>
      </c>
      <c r="I35" s="41">
        <v>0</v>
      </c>
      <c r="J35" s="41">
        <v>1630.43</v>
      </c>
      <c r="K35" s="42">
        <v>1589417.46</v>
      </c>
      <c r="L35" s="26"/>
      <c r="M35" s="40"/>
    </row>
    <row r="36" spans="1:13" ht="13.5" thickBot="1">
      <c r="A36" s="57" t="s">
        <v>72</v>
      </c>
      <c r="B36" s="41">
        <v>0</v>
      </c>
      <c r="C36" s="41">
        <v>0</v>
      </c>
      <c r="D36" s="41">
        <v>0</v>
      </c>
      <c r="E36" s="41">
        <v>790981.79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2">
        <f>SUM(E36:J36)</f>
        <v>790981.79</v>
      </c>
      <c r="L36" s="26"/>
      <c r="M36" s="40"/>
    </row>
    <row r="37" spans="1:13" ht="13.5" thickBot="1">
      <c r="A37" s="43" t="s">
        <v>98</v>
      </c>
      <c r="B37" s="44"/>
      <c r="C37" s="44"/>
      <c r="D37" s="44"/>
      <c r="E37" s="44">
        <v>3610076.81</v>
      </c>
      <c r="F37" s="44">
        <v>858083.7</v>
      </c>
      <c r="G37" s="44">
        <f>SUM(G34:G36)</f>
        <v>91833.4</v>
      </c>
      <c r="H37" s="44">
        <f>SUM(H34:H36)</f>
        <v>0</v>
      </c>
      <c r="I37" s="44">
        <f>SUM(I34:I36)</f>
        <v>0</v>
      </c>
      <c r="J37" s="44">
        <f>SUM(J34:J36)</f>
        <v>1631.43</v>
      </c>
      <c r="K37" s="45">
        <f>SUM(E37:J37)</f>
        <v>4561625.34</v>
      </c>
      <c r="L37" s="26"/>
      <c r="M37" s="40"/>
    </row>
    <row r="38" ht="13.5" thickTop="1">
      <c r="K38" s="49"/>
    </row>
    <row r="39" spans="1:11" ht="12.75">
      <c r="A39" t="s">
        <v>99</v>
      </c>
      <c r="K39" s="58"/>
    </row>
    <row r="40" spans="1:11" ht="12.75">
      <c r="A40" t="s">
        <v>100</v>
      </c>
      <c r="K40" s="49"/>
    </row>
    <row r="41" ht="12.75">
      <c r="K41" s="49"/>
    </row>
    <row r="42" ht="12.75">
      <c r="K42" s="49"/>
    </row>
    <row r="43" ht="12.75">
      <c r="K43" s="49"/>
    </row>
    <row r="44" ht="12.75">
      <c r="K44" s="49"/>
    </row>
    <row r="45" ht="12.75">
      <c r="K45" s="49"/>
    </row>
    <row r="72" ht="18" customHeight="1"/>
    <row r="86" ht="12.75" customHeight="1"/>
    <row r="87" ht="12.75" customHeight="1"/>
    <row r="88" ht="12.75" customHeight="1"/>
    <row r="89" ht="12.75" customHeight="1"/>
    <row r="90" ht="14.25" customHeight="1"/>
    <row r="91" ht="13.5" customHeight="1"/>
    <row r="92" ht="12.75" customHeight="1"/>
    <row r="93" ht="13.5" customHeight="1"/>
    <row r="94" ht="12.75" customHeight="1"/>
    <row r="98" ht="14.25" customHeight="1"/>
    <row r="99" ht="13.5" customHeight="1"/>
  </sheetData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1" sqref="A1"/>
    </sheetView>
  </sheetViews>
  <sheetFormatPr defaultColWidth="9.00390625" defaultRowHeight="12.75"/>
  <cols>
    <col min="1" max="1" width="20.875" style="0" customWidth="1"/>
    <col min="2" max="3" width="12.25390625" style="0" customWidth="1"/>
    <col min="4" max="5" width="12.375" style="0" customWidth="1"/>
    <col min="6" max="6" width="11.25390625" style="0" customWidth="1"/>
    <col min="7" max="7" width="11.00390625" style="0" customWidth="1"/>
    <col min="8" max="8" width="11.625" style="0" customWidth="1"/>
    <col min="9" max="9" width="8.75390625" style="0" customWidth="1"/>
    <col min="10" max="10" width="8.875" style="0" customWidth="1"/>
    <col min="11" max="11" width="11.125" style="0" customWidth="1"/>
    <col min="12" max="12" width="9.00390625" style="0" customWidth="1"/>
  </cols>
  <sheetData>
    <row r="1" spans="1:12" ht="18.75">
      <c r="A1" s="59" t="s">
        <v>101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>
      <c r="A3" s="59" t="s">
        <v>58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5.75">
      <c r="A5" s="61" t="s">
        <v>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3.5" thickBot="1">
      <c r="A6" s="60"/>
      <c r="B6" s="60"/>
      <c r="C6" s="60"/>
      <c r="D6" s="60"/>
      <c r="E6" s="60"/>
      <c r="F6" s="60"/>
      <c r="G6" s="60"/>
      <c r="H6" s="60"/>
      <c r="I6" s="60"/>
      <c r="J6" s="60" t="s">
        <v>57</v>
      </c>
      <c r="K6" s="60"/>
      <c r="L6" s="60"/>
    </row>
    <row r="7" spans="1:12" ht="14.25" thickBot="1" thickTop="1">
      <c r="A7" s="62" t="s">
        <v>2</v>
      </c>
      <c r="B7" s="63"/>
      <c r="C7" s="63"/>
      <c r="D7" s="63" t="s">
        <v>6</v>
      </c>
      <c r="E7" s="64" t="s">
        <v>5</v>
      </c>
      <c r="F7" s="65" t="s">
        <v>102</v>
      </c>
      <c r="G7" s="66"/>
      <c r="H7" s="63" t="s">
        <v>8</v>
      </c>
      <c r="I7" s="67" t="s">
        <v>103</v>
      </c>
      <c r="J7" s="68"/>
      <c r="K7" s="60"/>
      <c r="L7" s="60"/>
    </row>
    <row r="8" spans="1:12" ht="12.75">
      <c r="A8" s="69"/>
      <c r="B8" s="70" t="s">
        <v>3</v>
      </c>
      <c r="C8" s="70" t="s">
        <v>4</v>
      </c>
      <c r="D8" s="70" t="s">
        <v>11</v>
      </c>
      <c r="E8" s="70" t="s">
        <v>10</v>
      </c>
      <c r="F8" s="71" t="s">
        <v>12</v>
      </c>
      <c r="G8" s="71" t="s">
        <v>12</v>
      </c>
      <c r="H8" s="71" t="s">
        <v>13</v>
      </c>
      <c r="I8" s="71" t="s">
        <v>14</v>
      </c>
      <c r="J8" s="71" t="s">
        <v>15</v>
      </c>
      <c r="K8" s="60"/>
      <c r="L8" s="60"/>
    </row>
    <row r="9" spans="1:12" ht="13.5" thickBot="1">
      <c r="A9" s="72"/>
      <c r="B9" s="72"/>
      <c r="C9" s="72"/>
      <c r="D9" s="73" t="s">
        <v>104</v>
      </c>
      <c r="E9" s="73" t="s">
        <v>66</v>
      </c>
      <c r="F9" s="73" t="s">
        <v>16</v>
      </c>
      <c r="G9" s="74" t="s">
        <v>17</v>
      </c>
      <c r="H9" s="74" t="s">
        <v>18</v>
      </c>
      <c r="I9" s="74">
        <v>2009</v>
      </c>
      <c r="J9" s="74" t="s">
        <v>19</v>
      </c>
      <c r="K9" s="60"/>
      <c r="L9" s="60"/>
    </row>
    <row r="10" spans="1:12" ht="14.25" thickBot="1" thickTop="1">
      <c r="A10" s="75" t="s">
        <v>105</v>
      </c>
      <c r="B10" s="76">
        <v>42254031.33</v>
      </c>
      <c r="C10" s="76">
        <v>25823753.66</v>
      </c>
      <c r="D10" s="76">
        <v>-131040</v>
      </c>
      <c r="E10" s="76">
        <v>16299237.67</v>
      </c>
      <c r="F10" s="76">
        <v>6200000</v>
      </c>
      <c r="G10" s="76">
        <v>7381431.55</v>
      </c>
      <c r="H10" s="76">
        <v>2717806.12</v>
      </c>
      <c r="I10" s="77">
        <v>0</v>
      </c>
      <c r="J10" s="78">
        <v>0</v>
      </c>
      <c r="K10" s="60"/>
      <c r="L10" s="60"/>
    </row>
    <row r="11" spans="1:12" ht="13.5" thickBot="1">
      <c r="A11" s="79" t="s">
        <v>106</v>
      </c>
      <c r="B11" s="80">
        <v>0</v>
      </c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1">
        <v>0</v>
      </c>
      <c r="K11" s="60"/>
      <c r="L11" s="60"/>
    </row>
    <row r="12" spans="1:12" ht="13.5" thickTop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2" ht="12.7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2" ht="15.75">
      <c r="A14" s="61" t="s">
        <v>21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13.5" thickBo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 t="s">
        <v>57</v>
      </c>
    </row>
    <row r="16" spans="1:12" ht="14.25" thickBot="1" thickTop="1">
      <c r="A16" s="62" t="s">
        <v>2</v>
      </c>
      <c r="B16" s="64" t="s">
        <v>22</v>
      </c>
      <c r="C16" s="82" t="s">
        <v>23</v>
      </c>
      <c r="D16" s="82" t="s">
        <v>4</v>
      </c>
      <c r="E16" s="83" t="s">
        <v>5</v>
      </c>
      <c r="F16" s="82" t="s">
        <v>107</v>
      </c>
      <c r="G16" s="84" t="s">
        <v>108</v>
      </c>
      <c r="H16" s="84"/>
      <c r="I16" s="84"/>
      <c r="J16" s="85"/>
      <c r="K16" s="86" t="s">
        <v>109</v>
      </c>
      <c r="L16" s="87"/>
    </row>
    <row r="17" spans="1:12" ht="12.75">
      <c r="A17" s="69"/>
      <c r="B17" s="88" t="s">
        <v>25</v>
      </c>
      <c r="C17" s="89" t="s">
        <v>26</v>
      </c>
      <c r="D17" s="89"/>
      <c r="E17" s="90" t="s">
        <v>81</v>
      </c>
      <c r="F17" s="89" t="s">
        <v>27</v>
      </c>
      <c r="G17" s="91" t="s">
        <v>28</v>
      </c>
      <c r="H17" s="90" t="s">
        <v>110</v>
      </c>
      <c r="I17" s="92" t="s">
        <v>111</v>
      </c>
      <c r="J17" s="90" t="s">
        <v>30</v>
      </c>
      <c r="K17" s="93" t="s">
        <v>112</v>
      </c>
      <c r="L17" s="94" t="s">
        <v>15</v>
      </c>
    </row>
    <row r="18" spans="1:12" ht="13.5" thickBot="1">
      <c r="A18" s="72"/>
      <c r="B18" s="95"/>
      <c r="C18" s="96"/>
      <c r="D18" s="96"/>
      <c r="E18" s="97" t="s">
        <v>31</v>
      </c>
      <c r="F18" s="96" t="s">
        <v>32</v>
      </c>
      <c r="G18" s="98"/>
      <c r="H18" s="97" t="s">
        <v>113</v>
      </c>
      <c r="I18" s="96">
        <v>34930</v>
      </c>
      <c r="J18" s="97" t="s">
        <v>33</v>
      </c>
      <c r="K18" s="99">
        <v>2009</v>
      </c>
      <c r="L18" s="100" t="s">
        <v>19</v>
      </c>
    </row>
    <row r="19" spans="1:12" ht="14.25" thickBot="1" thickTop="1">
      <c r="A19" s="67" t="s">
        <v>105</v>
      </c>
      <c r="B19" s="101">
        <v>118397393.3</v>
      </c>
      <c r="C19" s="102">
        <v>93193232</v>
      </c>
      <c r="D19" s="102">
        <v>214669882.42</v>
      </c>
      <c r="E19" s="103">
        <v>-3079257.12</v>
      </c>
      <c r="F19" s="104">
        <v>0</v>
      </c>
      <c r="G19" s="105">
        <v>2717806.12</v>
      </c>
      <c r="H19" s="106">
        <v>0</v>
      </c>
      <c r="I19" s="102">
        <v>361451</v>
      </c>
      <c r="J19" s="106">
        <v>0</v>
      </c>
      <c r="K19" s="107">
        <v>0</v>
      </c>
      <c r="L19" s="108">
        <v>0</v>
      </c>
    </row>
    <row r="20" spans="1:12" ht="13.5" thickBot="1">
      <c r="A20" s="109" t="s">
        <v>106</v>
      </c>
      <c r="B20" s="110">
        <v>16953386.71</v>
      </c>
      <c r="C20" s="111">
        <v>39909000</v>
      </c>
      <c r="D20" s="111">
        <v>56378086.07</v>
      </c>
      <c r="E20" s="112">
        <v>484300.64</v>
      </c>
      <c r="F20" s="80">
        <v>0</v>
      </c>
      <c r="G20" s="113">
        <v>0</v>
      </c>
      <c r="H20" s="114">
        <v>0</v>
      </c>
      <c r="I20" s="115">
        <v>0</v>
      </c>
      <c r="J20" s="114">
        <v>0</v>
      </c>
      <c r="K20" s="116">
        <v>0</v>
      </c>
      <c r="L20" s="117">
        <v>0</v>
      </c>
    </row>
    <row r="21" spans="1:12" ht="13.5" thickTop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2" ht="13.5" thickBot="1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 t="s">
        <v>57</v>
      </c>
      <c r="L22" s="60"/>
    </row>
    <row r="23" spans="1:13" ht="14.25" thickBot="1" thickTop="1">
      <c r="A23" s="62" t="s">
        <v>2</v>
      </c>
      <c r="B23" s="62" t="s">
        <v>34</v>
      </c>
      <c r="C23" s="67" t="s">
        <v>114</v>
      </c>
      <c r="D23" s="68"/>
      <c r="E23" s="62" t="s">
        <v>36</v>
      </c>
      <c r="F23" s="62" t="s">
        <v>36</v>
      </c>
      <c r="G23" s="62" t="s">
        <v>88</v>
      </c>
      <c r="H23" s="63" t="s">
        <v>89</v>
      </c>
      <c r="I23" s="62" t="s">
        <v>36</v>
      </c>
      <c r="J23" s="62" t="s">
        <v>37</v>
      </c>
      <c r="K23" s="62" t="s">
        <v>38</v>
      </c>
      <c r="L23" s="88"/>
      <c r="M23" s="23"/>
    </row>
    <row r="24" spans="1:13" ht="12.75">
      <c r="A24" s="69"/>
      <c r="B24" s="70" t="s">
        <v>39</v>
      </c>
      <c r="C24" s="70" t="s">
        <v>40</v>
      </c>
      <c r="D24" s="70" t="s">
        <v>41</v>
      </c>
      <c r="E24" s="70" t="s">
        <v>115</v>
      </c>
      <c r="F24" s="70" t="s">
        <v>91</v>
      </c>
      <c r="G24" s="70" t="s">
        <v>27</v>
      </c>
      <c r="H24" s="71" t="s">
        <v>116</v>
      </c>
      <c r="I24" s="70" t="s">
        <v>117</v>
      </c>
      <c r="J24" s="70" t="s">
        <v>118</v>
      </c>
      <c r="K24" s="70" t="s">
        <v>11</v>
      </c>
      <c r="L24" s="88"/>
      <c r="M24" s="23"/>
    </row>
    <row r="25" spans="1:13" ht="13.5" thickBot="1">
      <c r="A25" s="72"/>
      <c r="B25" s="72"/>
      <c r="C25" s="73" t="s">
        <v>45</v>
      </c>
      <c r="D25" s="73" t="s">
        <v>46</v>
      </c>
      <c r="E25" s="73" t="s">
        <v>119</v>
      </c>
      <c r="F25" s="72"/>
      <c r="G25" s="73" t="s">
        <v>32</v>
      </c>
      <c r="H25" s="74"/>
      <c r="I25" s="73" t="s">
        <v>120</v>
      </c>
      <c r="J25" s="73" t="s">
        <v>121</v>
      </c>
      <c r="K25" s="73" t="s">
        <v>47</v>
      </c>
      <c r="L25" s="88"/>
      <c r="M25" s="23"/>
    </row>
    <row r="26" spans="1:13" ht="14.25" thickBot="1" thickTop="1">
      <c r="A26" s="75" t="s">
        <v>105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118">
        <v>0</v>
      </c>
      <c r="L26" s="119"/>
      <c r="M26" s="21"/>
    </row>
    <row r="27" spans="1:13" ht="13.5" thickBot="1">
      <c r="A27" s="79" t="s">
        <v>106</v>
      </c>
      <c r="B27" s="111">
        <v>484300.64</v>
      </c>
      <c r="C27" s="111">
        <v>315</v>
      </c>
      <c r="D27" s="80">
        <v>0</v>
      </c>
      <c r="E27" s="111">
        <v>483985.64</v>
      </c>
      <c r="F27" s="111">
        <v>315</v>
      </c>
      <c r="G27" s="80">
        <v>0</v>
      </c>
      <c r="H27" s="80">
        <v>0</v>
      </c>
      <c r="I27" s="80">
        <v>0</v>
      </c>
      <c r="J27" s="80">
        <v>0</v>
      </c>
      <c r="K27" s="120">
        <v>484300.64</v>
      </c>
      <c r="L27" s="121"/>
      <c r="M27" s="21"/>
    </row>
    <row r="28" spans="1:13" ht="14.25" thickBot="1" thickTop="1">
      <c r="A28" s="122" t="s">
        <v>98</v>
      </c>
      <c r="B28" s="123"/>
      <c r="C28" s="123"/>
      <c r="D28" s="123"/>
      <c r="E28" s="124">
        <f>SUM(E26:E27)</f>
        <v>483985.64</v>
      </c>
      <c r="F28" s="124">
        <f>SUM(F26:F27)</f>
        <v>315</v>
      </c>
      <c r="G28" s="125">
        <v>0</v>
      </c>
      <c r="H28" s="125">
        <f>SUM(H26:H27)</f>
        <v>0</v>
      </c>
      <c r="I28" s="125">
        <f>SUM(I26:I27)</f>
        <v>0</v>
      </c>
      <c r="J28" s="125">
        <f>SUM(J26:J27)</f>
        <v>0</v>
      </c>
      <c r="K28" s="126">
        <f>SUM(K26:K27)</f>
        <v>484300.64</v>
      </c>
      <c r="L28" s="127"/>
      <c r="M28" s="21"/>
    </row>
    <row r="29" ht="13.5" thickTop="1">
      <c r="I29" s="40"/>
    </row>
    <row r="30" spans="1:11" ht="15.75">
      <c r="A30" s="128"/>
      <c r="B30" s="60"/>
      <c r="C30" s="60"/>
      <c r="D30" s="60"/>
      <c r="E30" s="103"/>
      <c r="F30" s="60"/>
      <c r="G30" s="60"/>
      <c r="H30" s="60"/>
      <c r="I30" s="60"/>
      <c r="J30" s="60"/>
      <c r="K30" s="129"/>
    </row>
    <row r="31" spans="1:1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129"/>
    </row>
    <row r="32" spans="1:1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129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57"/>
  <sheetViews>
    <sheetView workbookViewId="0" topLeftCell="A1">
      <selection activeCell="A2" sqref="A2"/>
    </sheetView>
  </sheetViews>
  <sheetFormatPr defaultColWidth="9.00390625" defaultRowHeight="12.75"/>
  <cols>
    <col min="1" max="1" width="25.75390625" style="0" customWidth="1"/>
    <col min="2" max="3" width="11.125" style="0" customWidth="1"/>
    <col min="4" max="4" width="9.75390625" style="0" customWidth="1"/>
    <col min="5" max="5" width="12.375" style="0" customWidth="1"/>
    <col min="6" max="6" width="12.125" style="0" customWidth="1"/>
    <col min="7" max="7" width="11.75390625" style="0" bestFit="1" customWidth="1"/>
    <col min="8" max="8" width="11.125" style="0" customWidth="1"/>
    <col min="9" max="9" width="11.625" style="0" customWidth="1"/>
    <col min="10" max="10" width="11.375" style="0" customWidth="1"/>
    <col min="11" max="11" width="11.75390625" style="0" customWidth="1"/>
    <col min="12" max="12" width="14.875" style="0" customWidth="1"/>
  </cols>
  <sheetData>
    <row r="1" spans="1:9" ht="18.75">
      <c r="A1" s="130" t="s">
        <v>122</v>
      </c>
      <c r="B1" s="59"/>
      <c r="C1" s="59"/>
      <c r="D1" s="59"/>
      <c r="E1" s="59"/>
      <c r="F1" s="60"/>
      <c r="G1" s="60"/>
      <c r="H1" s="60"/>
      <c r="I1" s="60"/>
    </row>
    <row r="2" spans="1:9" ht="18.75">
      <c r="A2" s="59" t="s">
        <v>123</v>
      </c>
      <c r="B2" s="59"/>
      <c r="C2" s="59"/>
      <c r="D2" s="59"/>
      <c r="E2" s="59"/>
      <c r="F2" s="60"/>
      <c r="G2" s="60"/>
      <c r="H2" s="60"/>
      <c r="I2" s="60"/>
    </row>
    <row r="3" spans="1:9" ht="18.75">
      <c r="A3" s="59"/>
      <c r="B3" s="59"/>
      <c r="C3" s="59"/>
      <c r="D3" s="59"/>
      <c r="E3" s="59"/>
      <c r="F3" s="60"/>
      <c r="G3" s="60"/>
      <c r="H3" s="60"/>
      <c r="I3" s="60"/>
    </row>
    <row r="4" spans="1:10" ht="15.75" customHeight="1" thickBot="1">
      <c r="A4" s="60"/>
      <c r="B4" s="60"/>
      <c r="C4" s="60"/>
      <c r="D4" s="131"/>
      <c r="J4" s="60" t="s">
        <v>57</v>
      </c>
    </row>
    <row r="5" spans="1:10" ht="15.75" customHeight="1" thickBot="1" thickTop="1">
      <c r="A5" s="132" t="s">
        <v>2</v>
      </c>
      <c r="B5" s="133" t="s">
        <v>124</v>
      </c>
      <c r="C5" s="134"/>
      <c r="D5" s="135"/>
      <c r="E5" s="133" t="s">
        <v>125</v>
      </c>
      <c r="F5" s="136"/>
      <c r="G5" s="137"/>
      <c r="H5" s="132" t="s">
        <v>126</v>
      </c>
      <c r="I5" s="138" t="s">
        <v>127</v>
      </c>
      <c r="J5" s="139"/>
    </row>
    <row r="6" spans="1:10" ht="15.75" customHeight="1" thickTop="1">
      <c r="A6" s="140"/>
      <c r="B6" s="141" t="s">
        <v>81</v>
      </c>
      <c r="C6" s="140" t="s">
        <v>128</v>
      </c>
      <c r="D6" s="142" t="s">
        <v>129</v>
      </c>
      <c r="E6" s="140" t="s">
        <v>81</v>
      </c>
      <c r="F6" s="140" t="s">
        <v>130</v>
      </c>
      <c r="G6" s="140" t="s">
        <v>131</v>
      </c>
      <c r="H6" s="140" t="s">
        <v>132</v>
      </c>
      <c r="I6" s="140" t="s">
        <v>12</v>
      </c>
      <c r="J6" s="140" t="s">
        <v>133</v>
      </c>
    </row>
    <row r="7" spans="1:10" ht="15.75" customHeight="1">
      <c r="A7" s="140"/>
      <c r="B7" s="141"/>
      <c r="C7" s="140" t="s">
        <v>134</v>
      </c>
      <c r="D7" s="142" t="s">
        <v>135</v>
      </c>
      <c r="E7" s="140"/>
      <c r="F7" s="140" t="s">
        <v>10</v>
      </c>
      <c r="G7" s="143" t="s">
        <v>136</v>
      </c>
      <c r="H7" s="140" t="s">
        <v>137</v>
      </c>
      <c r="I7" s="144" t="s">
        <v>16</v>
      </c>
      <c r="J7" s="144" t="s">
        <v>17</v>
      </c>
    </row>
    <row r="8" spans="1:10" ht="15.75" customHeight="1" thickBot="1">
      <c r="A8" s="145"/>
      <c r="B8" s="145"/>
      <c r="C8" s="145" t="s">
        <v>138</v>
      </c>
      <c r="D8" s="72" t="s">
        <v>139</v>
      </c>
      <c r="E8" s="146"/>
      <c r="F8" s="145"/>
      <c r="G8" s="147">
        <v>2008</v>
      </c>
      <c r="H8" s="145"/>
      <c r="I8" s="146"/>
      <c r="J8" s="146"/>
    </row>
    <row r="9" spans="1:11" ht="15.75" customHeight="1" thickTop="1">
      <c r="A9" s="148" t="s">
        <v>140</v>
      </c>
      <c r="B9" s="149">
        <v>7272.1</v>
      </c>
      <c r="C9" s="150">
        <v>0</v>
      </c>
      <c r="D9" s="150">
        <v>0</v>
      </c>
      <c r="E9" s="150">
        <v>0</v>
      </c>
      <c r="F9" s="150">
        <v>1323933.22</v>
      </c>
      <c r="G9" s="150">
        <v>0</v>
      </c>
      <c r="H9" s="150">
        <v>1316661.12</v>
      </c>
      <c r="I9" s="150">
        <v>116000</v>
      </c>
      <c r="J9" s="151">
        <v>1200661.12</v>
      </c>
      <c r="K9" s="21"/>
    </row>
    <row r="10" spans="1:11" ht="15.75" customHeight="1">
      <c r="A10" s="152" t="s">
        <v>141</v>
      </c>
      <c r="B10" s="149">
        <v>0</v>
      </c>
      <c r="C10" s="150">
        <v>0</v>
      </c>
      <c r="D10" s="150">
        <v>0</v>
      </c>
      <c r="E10" s="150">
        <v>0</v>
      </c>
      <c r="F10" s="150">
        <v>562242.86</v>
      </c>
      <c r="G10" s="150">
        <v>0</v>
      </c>
      <c r="H10" s="150">
        <v>562242.86</v>
      </c>
      <c r="I10" s="150">
        <v>112448</v>
      </c>
      <c r="J10" s="151">
        <v>449794.86</v>
      </c>
      <c r="K10" s="21"/>
    </row>
    <row r="11" spans="1:11" ht="15.75" customHeight="1">
      <c r="A11" s="148" t="s">
        <v>142</v>
      </c>
      <c r="B11" s="149">
        <v>0</v>
      </c>
      <c r="C11" s="153">
        <v>0</v>
      </c>
      <c r="D11" s="150">
        <v>0</v>
      </c>
      <c r="E11" s="150">
        <v>0</v>
      </c>
      <c r="F11" s="150">
        <v>16026</v>
      </c>
      <c r="G11" s="150">
        <v>0</v>
      </c>
      <c r="H11" s="150">
        <v>16026</v>
      </c>
      <c r="I11" s="150">
        <v>0</v>
      </c>
      <c r="J11" s="151">
        <v>16026</v>
      </c>
      <c r="K11" s="21"/>
    </row>
    <row r="12" spans="1:11" ht="15.75" customHeight="1">
      <c r="A12" s="152" t="s">
        <v>143</v>
      </c>
      <c r="B12" s="149">
        <v>186253.77</v>
      </c>
      <c r="C12" s="150">
        <v>0</v>
      </c>
      <c r="D12" s="150">
        <v>0</v>
      </c>
      <c r="E12" s="150">
        <v>0</v>
      </c>
      <c r="F12" s="150">
        <v>364165.55</v>
      </c>
      <c r="G12" s="150">
        <v>0</v>
      </c>
      <c r="H12" s="150">
        <v>177911.78</v>
      </c>
      <c r="I12" s="150">
        <v>140000</v>
      </c>
      <c r="J12" s="151">
        <v>37911.78</v>
      </c>
      <c r="K12" s="21"/>
    </row>
    <row r="13" spans="1:11" ht="15.75" customHeight="1">
      <c r="A13" s="148" t="s">
        <v>144</v>
      </c>
      <c r="B13" s="149">
        <v>242507.63</v>
      </c>
      <c r="C13" s="150">
        <v>0</v>
      </c>
      <c r="D13" s="150">
        <v>0</v>
      </c>
      <c r="E13" s="150">
        <v>0</v>
      </c>
      <c r="F13" s="150">
        <v>284580.02</v>
      </c>
      <c r="G13" s="150">
        <v>0</v>
      </c>
      <c r="H13" s="150">
        <v>42072.39</v>
      </c>
      <c r="I13" s="150">
        <v>30000</v>
      </c>
      <c r="J13" s="151">
        <v>12072.39</v>
      </c>
      <c r="K13" s="21"/>
    </row>
    <row r="14" spans="1:11" ht="15.75" customHeight="1">
      <c r="A14" s="154" t="s">
        <v>145</v>
      </c>
      <c r="B14" s="155">
        <v>0</v>
      </c>
      <c r="C14" s="155">
        <v>0</v>
      </c>
      <c r="D14" s="150">
        <v>0</v>
      </c>
      <c r="E14" s="155">
        <v>0</v>
      </c>
      <c r="F14" s="155">
        <v>559170.16</v>
      </c>
      <c r="G14" s="155">
        <v>0</v>
      </c>
      <c r="H14" s="150">
        <v>559170.16</v>
      </c>
      <c r="I14" s="155">
        <v>0</v>
      </c>
      <c r="J14" s="151">
        <v>559170.16</v>
      </c>
      <c r="K14" s="21"/>
    </row>
    <row r="15" spans="1:11" ht="15.75" customHeight="1">
      <c r="A15" s="148" t="s">
        <v>146</v>
      </c>
      <c r="B15" s="156">
        <v>0</v>
      </c>
      <c r="C15" s="153">
        <v>0</v>
      </c>
      <c r="D15" s="150">
        <v>0</v>
      </c>
      <c r="E15" s="153">
        <v>0</v>
      </c>
      <c r="F15" s="150">
        <v>93225.5</v>
      </c>
      <c r="G15" s="150">
        <v>0</v>
      </c>
      <c r="H15" s="150">
        <v>93225.5</v>
      </c>
      <c r="I15" s="150">
        <v>46613</v>
      </c>
      <c r="J15" s="151">
        <v>46612.5</v>
      </c>
      <c r="K15" s="21"/>
    </row>
    <row r="16" spans="1:11" ht="15.75" customHeight="1">
      <c r="A16" s="154" t="s">
        <v>147</v>
      </c>
      <c r="B16" s="150">
        <v>1984276.21</v>
      </c>
      <c r="C16" s="150">
        <v>0</v>
      </c>
      <c r="D16" s="150">
        <v>0</v>
      </c>
      <c r="E16" s="153">
        <v>0</v>
      </c>
      <c r="F16" s="153">
        <v>2334311.21</v>
      </c>
      <c r="G16" s="153">
        <v>0</v>
      </c>
      <c r="H16" s="150">
        <v>350035</v>
      </c>
      <c r="I16" s="150">
        <v>250000</v>
      </c>
      <c r="J16" s="151">
        <v>100035</v>
      </c>
      <c r="K16" s="21"/>
    </row>
    <row r="17" spans="1:11" ht="15.75" customHeight="1">
      <c r="A17" s="157" t="s">
        <v>148</v>
      </c>
      <c r="B17" s="150">
        <v>79526.73</v>
      </c>
      <c r="C17" s="150">
        <v>0</v>
      </c>
      <c r="D17" s="153">
        <v>0</v>
      </c>
      <c r="E17" s="153">
        <v>0</v>
      </c>
      <c r="F17" s="153">
        <v>243166.8</v>
      </c>
      <c r="G17" s="153">
        <v>0</v>
      </c>
      <c r="H17" s="150">
        <v>163640.07</v>
      </c>
      <c r="I17" s="150">
        <v>130912</v>
      </c>
      <c r="J17" s="151">
        <v>32728.07</v>
      </c>
      <c r="K17" s="21"/>
    </row>
    <row r="18" spans="1:11" ht="15.75" customHeight="1">
      <c r="A18" s="154" t="s">
        <v>149</v>
      </c>
      <c r="B18" s="150">
        <v>0</v>
      </c>
      <c r="C18" s="150">
        <v>0</v>
      </c>
      <c r="D18" s="153">
        <v>0</v>
      </c>
      <c r="E18" s="153">
        <v>0</v>
      </c>
      <c r="F18" s="153">
        <v>117027</v>
      </c>
      <c r="G18" s="153">
        <v>0</v>
      </c>
      <c r="H18" s="150">
        <v>117027</v>
      </c>
      <c r="I18" s="150">
        <v>78000</v>
      </c>
      <c r="J18" s="151">
        <v>39027</v>
      </c>
      <c r="K18" s="21"/>
    </row>
    <row r="19" spans="1:11" ht="15.75" customHeight="1">
      <c r="A19" s="157" t="s">
        <v>150</v>
      </c>
      <c r="B19" s="150">
        <v>53293.08</v>
      </c>
      <c r="C19" s="150">
        <v>0</v>
      </c>
      <c r="D19" s="153">
        <v>0</v>
      </c>
      <c r="E19" s="153">
        <v>0</v>
      </c>
      <c r="F19" s="153">
        <v>276997.06</v>
      </c>
      <c r="G19" s="153">
        <v>0</v>
      </c>
      <c r="H19" s="150">
        <v>223703.98</v>
      </c>
      <c r="I19" s="150">
        <v>50000</v>
      </c>
      <c r="J19" s="151">
        <v>173703.98</v>
      </c>
      <c r="K19" s="21"/>
    </row>
    <row r="20" spans="1:11" ht="15.75" customHeight="1">
      <c r="A20" s="157" t="s">
        <v>151</v>
      </c>
      <c r="B20" s="150">
        <v>260426.76</v>
      </c>
      <c r="C20" s="150">
        <v>0</v>
      </c>
      <c r="D20" s="153">
        <v>0</v>
      </c>
      <c r="E20" s="153">
        <v>0</v>
      </c>
      <c r="F20" s="153">
        <v>260426.76</v>
      </c>
      <c r="G20" s="153">
        <v>0</v>
      </c>
      <c r="H20" s="150">
        <v>0</v>
      </c>
      <c r="I20" s="150">
        <v>0</v>
      </c>
      <c r="J20" s="151">
        <v>0</v>
      </c>
      <c r="K20" s="21"/>
    </row>
    <row r="21" spans="1:11" ht="15.75" customHeight="1">
      <c r="A21" s="157" t="s">
        <v>152</v>
      </c>
      <c r="B21" s="150">
        <v>0</v>
      </c>
      <c r="C21" s="150">
        <v>0</v>
      </c>
      <c r="D21" s="153">
        <v>0</v>
      </c>
      <c r="E21" s="153">
        <v>0</v>
      </c>
      <c r="F21" s="153">
        <v>15385.1</v>
      </c>
      <c r="G21" s="153">
        <v>0</v>
      </c>
      <c r="H21" s="150">
        <v>15385.1</v>
      </c>
      <c r="I21" s="150">
        <v>12308</v>
      </c>
      <c r="J21" s="151">
        <v>3077.1</v>
      </c>
      <c r="K21" s="21"/>
    </row>
    <row r="22" spans="1:11" ht="15.75" customHeight="1">
      <c r="A22" s="157" t="s">
        <v>153</v>
      </c>
      <c r="B22" s="150">
        <v>38217.27</v>
      </c>
      <c r="C22" s="150">
        <v>0</v>
      </c>
      <c r="D22" s="153">
        <v>0</v>
      </c>
      <c r="E22" s="153">
        <v>0</v>
      </c>
      <c r="F22" s="153">
        <v>121411</v>
      </c>
      <c r="G22" s="153">
        <v>0</v>
      </c>
      <c r="H22" s="150">
        <v>83193.73</v>
      </c>
      <c r="I22" s="150">
        <v>16640</v>
      </c>
      <c r="J22" s="151">
        <v>66553.73</v>
      </c>
      <c r="K22" s="21"/>
    </row>
    <row r="23" spans="1:11" ht="15.75" customHeight="1">
      <c r="A23" s="157" t="s">
        <v>154</v>
      </c>
      <c r="B23" s="150">
        <v>15641.73</v>
      </c>
      <c r="C23" s="150">
        <v>0</v>
      </c>
      <c r="D23" s="153">
        <v>0</v>
      </c>
      <c r="E23" s="153">
        <v>0</v>
      </c>
      <c r="F23" s="153">
        <v>885937.82</v>
      </c>
      <c r="G23" s="153">
        <v>0</v>
      </c>
      <c r="H23" s="150">
        <v>870296.09</v>
      </c>
      <c r="I23" s="150">
        <v>200000</v>
      </c>
      <c r="J23" s="151">
        <v>670296.09</v>
      </c>
      <c r="K23" s="21"/>
    </row>
    <row r="24" spans="1:11" ht="15.75" customHeight="1">
      <c r="A24" s="157" t="s">
        <v>155</v>
      </c>
      <c r="B24" s="150">
        <v>7524616.66</v>
      </c>
      <c r="C24" s="150">
        <v>0</v>
      </c>
      <c r="D24" s="153">
        <v>0</v>
      </c>
      <c r="E24" s="153">
        <v>0</v>
      </c>
      <c r="F24" s="153">
        <v>9448392.07</v>
      </c>
      <c r="G24" s="153">
        <v>0</v>
      </c>
      <c r="H24" s="150">
        <v>3448392.07</v>
      </c>
      <c r="I24" s="150">
        <v>2750000</v>
      </c>
      <c r="J24" s="151">
        <v>698392.07</v>
      </c>
      <c r="K24" s="21"/>
    </row>
    <row r="25" spans="1:11" ht="15.75" customHeight="1">
      <c r="A25" s="157" t="s">
        <v>156</v>
      </c>
      <c r="B25" s="150">
        <v>340168.59</v>
      </c>
      <c r="C25" s="150">
        <v>0</v>
      </c>
      <c r="D25" s="153">
        <v>0</v>
      </c>
      <c r="E25" s="153">
        <v>0</v>
      </c>
      <c r="F25" s="153">
        <v>1635756.39</v>
      </c>
      <c r="G25" s="153">
        <v>0</v>
      </c>
      <c r="H25" s="150">
        <v>1295587.8</v>
      </c>
      <c r="I25" s="150">
        <v>1000000</v>
      </c>
      <c r="J25" s="151">
        <v>295587.8</v>
      </c>
      <c r="K25" s="21"/>
    </row>
    <row r="26" spans="1:11" ht="15.75" customHeight="1">
      <c r="A26" s="157" t="s">
        <v>157</v>
      </c>
      <c r="B26" s="150">
        <v>3056.98</v>
      </c>
      <c r="C26" s="150">
        <v>0</v>
      </c>
      <c r="D26" s="153">
        <v>0</v>
      </c>
      <c r="E26" s="153">
        <v>0</v>
      </c>
      <c r="F26" s="153">
        <v>390167.01</v>
      </c>
      <c r="G26" s="153">
        <v>0</v>
      </c>
      <c r="H26" s="150">
        <v>387110.03</v>
      </c>
      <c r="I26" s="150">
        <v>190000</v>
      </c>
      <c r="J26" s="151">
        <v>197110.03</v>
      </c>
      <c r="K26" s="21"/>
    </row>
    <row r="27" spans="1:11" ht="15.75" customHeight="1">
      <c r="A27" s="157" t="s">
        <v>158</v>
      </c>
      <c r="B27" s="150">
        <v>37886.29</v>
      </c>
      <c r="C27" s="150">
        <v>0</v>
      </c>
      <c r="D27" s="153">
        <v>0</v>
      </c>
      <c r="E27" s="153">
        <v>0</v>
      </c>
      <c r="F27" s="153">
        <v>1019259.37</v>
      </c>
      <c r="G27" s="153">
        <v>0</v>
      </c>
      <c r="H27" s="150">
        <v>981373.08</v>
      </c>
      <c r="I27" s="150">
        <v>381000</v>
      </c>
      <c r="J27" s="151">
        <v>600373.08</v>
      </c>
      <c r="K27" s="21"/>
    </row>
    <row r="28" spans="1:11" ht="15.75" customHeight="1">
      <c r="A28" s="157" t="s">
        <v>159</v>
      </c>
      <c r="B28" s="150">
        <v>0</v>
      </c>
      <c r="C28" s="150">
        <v>0</v>
      </c>
      <c r="D28" s="153">
        <v>0</v>
      </c>
      <c r="E28" s="153">
        <v>0</v>
      </c>
      <c r="F28" s="153">
        <v>471885.01</v>
      </c>
      <c r="G28" s="153">
        <v>0</v>
      </c>
      <c r="H28" s="150">
        <v>471885.01</v>
      </c>
      <c r="I28" s="150">
        <v>200000</v>
      </c>
      <c r="J28" s="151">
        <v>271885.01</v>
      </c>
      <c r="K28" s="21"/>
    </row>
    <row r="29" spans="1:11" ht="15.75" customHeight="1" thickBot="1">
      <c r="A29" s="158" t="s">
        <v>160</v>
      </c>
      <c r="B29" s="159">
        <v>0</v>
      </c>
      <c r="C29" s="159">
        <v>0</v>
      </c>
      <c r="D29" s="160">
        <v>0</v>
      </c>
      <c r="E29" s="160">
        <v>0</v>
      </c>
      <c r="F29" s="160">
        <v>320875.33</v>
      </c>
      <c r="G29" s="160">
        <v>0</v>
      </c>
      <c r="H29" s="159">
        <v>320875.33</v>
      </c>
      <c r="I29" s="159">
        <v>240000</v>
      </c>
      <c r="J29" s="161">
        <v>80875.33</v>
      </c>
      <c r="K29" s="21"/>
    </row>
    <row r="30" spans="1:11" ht="15.75" customHeight="1" thickTop="1">
      <c r="A30" s="162"/>
      <c r="B30" s="163"/>
      <c r="C30" s="163"/>
      <c r="D30" s="164"/>
      <c r="E30" s="164"/>
      <c r="F30" s="164"/>
      <c r="G30" s="164"/>
      <c r="H30" s="163"/>
      <c r="I30" s="163"/>
      <c r="J30" s="163"/>
      <c r="K30" s="21"/>
    </row>
    <row r="31" spans="1:11" ht="15.75" customHeight="1" thickBot="1">
      <c r="A31" s="60"/>
      <c r="B31" s="60"/>
      <c r="C31" s="60"/>
      <c r="D31" s="131"/>
      <c r="J31" s="60" t="s">
        <v>57</v>
      </c>
      <c r="K31" s="21"/>
    </row>
    <row r="32" spans="1:11" ht="15.75" customHeight="1" thickBot="1" thickTop="1">
      <c r="A32" s="132" t="s">
        <v>2</v>
      </c>
      <c r="B32" s="133" t="s">
        <v>124</v>
      </c>
      <c r="C32" s="134"/>
      <c r="D32" s="135"/>
      <c r="E32" s="133" t="s">
        <v>125</v>
      </c>
      <c r="F32" s="136"/>
      <c r="G32" s="137"/>
      <c r="H32" s="132" t="s">
        <v>126</v>
      </c>
      <c r="I32" s="138" t="s">
        <v>127</v>
      </c>
      <c r="J32" s="139"/>
      <c r="K32" s="21"/>
    </row>
    <row r="33" spans="1:11" ht="15.75" customHeight="1" thickTop="1">
      <c r="A33" s="140"/>
      <c r="B33" s="141" t="s">
        <v>81</v>
      </c>
      <c r="C33" s="140" t="s">
        <v>128</v>
      </c>
      <c r="D33" s="142" t="s">
        <v>129</v>
      </c>
      <c r="E33" s="140" t="s">
        <v>81</v>
      </c>
      <c r="F33" s="140" t="s">
        <v>130</v>
      </c>
      <c r="G33" s="140" t="s">
        <v>131</v>
      </c>
      <c r="H33" s="140" t="s">
        <v>132</v>
      </c>
      <c r="I33" s="140" t="s">
        <v>12</v>
      </c>
      <c r="J33" s="140" t="s">
        <v>133</v>
      </c>
      <c r="K33" s="21"/>
    </row>
    <row r="34" spans="1:11" ht="15.75" customHeight="1">
      <c r="A34" s="140"/>
      <c r="B34" s="141"/>
      <c r="C34" s="140" t="s">
        <v>134</v>
      </c>
      <c r="D34" s="142" t="s">
        <v>135</v>
      </c>
      <c r="E34" s="140"/>
      <c r="F34" s="140" t="s">
        <v>10</v>
      </c>
      <c r="G34" s="143" t="s">
        <v>136</v>
      </c>
      <c r="H34" s="140" t="s">
        <v>137</v>
      </c>
      <c r="I34" s="144" t="s">
        <v>16</v>
      </c>
      <c r="J34" s="144" t="s">
        <v>17</v>
      </c>
      <c r="K34" s="21"/>
    </row>
    <row r="35" spans="1:11" ht="15.75" customHeight="1" thickBot="1">
      <c r="A35" s="145"/>
      <c r="B35" s="145"/>
      <c r="C35" s="145" t="s">
        <v>138</v>
      </c>
      <c r="D35" s="72" t="s">
        <v>139</v>
      </c>
      <c r="E35" s="146"/>
      <c r="F35" s="145"/>
      <c r="G35" s="147">
        <v>2008</v>
      </c>
      <c r="H35" s="145"/>
      <c r="I35" s="146"/>
      <c r="J35" s="146"/>
      <c r="K35" s="21"/>
    </row>
    <row r="36" spans="1:11" ht="15.75" customHeight="1" thickTop="1">
      <c r="A36" s="165" t="s">
        <v>161</v>
      </c>
      <c r="B36" s="155">
        <v>147015.3</v>
      </c>
      <c r="C36" s="155">
        <v>0</v>
      </c>
      <c r="D36" s="166">
        <v>0</v>
      </c>
      <c r="E36" s="166">
        <v>0</v>
      </c>
      <c r="F36" s="166">
        <v>560910.16</v>
      </c>
      <c r="G36" s="166">
        <v>0</v>
      </c>
      <c r="H36" s="155">
        <v>413894.86</v>
      </c>
      <c r="I36" s="155">
        <v>106000</v>
      </c>
      <c r="J36" s="167">
        <v>307894.86</v>
      </c>
      <c r="K36" s="21"/>
    </row>
    <row r="37" spans="1:11" ht="15.75" customHeight="1">
      <c r="A37" s="157" t="s">
        <v>162</v>
      </c>
      <c r="B37" s="150">
        <v>106469.16</v>
      </c>
      <c r="C37" s="150">
        <v>0</v>
      </c>
      <c r="D37" s="153">
        <v>0</v>
      </c>
      <c r="E37" s="153">
        <v>0</v>
      </c>
      <c r="F37" s="153">
        <v>333465.78</v>
      </c>
      <c r="G37" s="153">
        <v>0</v>
      </c>
      <c r="H37" s="150">
        <v>226996.62</v>
      </c>
      <c r="I37" s="150">
        <v>158000</v>
      </c>
      <c r="J37" s="151">
        <v>68996.62</v>
      </c>
      <c r="K37" s="21"/>
    </row>
    <row r="38" spans="1:11" ht="15.75" customHeight="1">
      <c r="A38" s="157" t="s">
        <v>163</v>
      </c>
      <c r="B38" s="150">
        <v>657.91</v>
      </c>
      <c r="C38" s="150">
        <v>0</v>
      </c>
      <c r="D38" s="153">
        <v>0</v>
      </c>
      <c r="E38" s="153">
        <v>0</v>
      </c>
      <c r="F38" s="153">
        <v>498361</v>
      </c>
      <c r="G38" s="153">
        <v>0</v>
      </c>
      <c r="H38" s="150">
        <v>497703.09</v>
      </c>
      <c r="I38" s="150">
        <v>300000</v>
      </c>
      <c r="J38" s="151">
        <v>197703.09</v>
      </c>
      <c r="K38" s="21"/>
    </row>
    <row r="39" spans="1:11" ht="15.75" customHeight="1">
      <c r="A39" s="157" t="s">
        <v>164</v>
      </c>
      <c r="B39" s="150">
        <v>0</v>
      </c>
      <c r="C39" s="150">
        <v>0</v>
      </c>
      <c r="D39" s="153">
        <v>0</v>
      </c>
      <c r="E39" s="153">
        <v>0</v>
      </c>
      <c r="F39" s="153">
        <v>79457.25</v>
      </c>
      <c r="G39" s="153">
        <v>0</v>
      </c>
      <c r="H39" s="150">
        <v>79457.25</v>
      </c>
      <c r="I39" s="150">
        <v>30000</v>
      </c>
      <c r="J39" s="151">
        <v>49457.25</v>
      </c>
      <c r="K39" s="21"/>
    </row>
    <row r="40" spans="1:11" ht="15.75" customHeight="1">
      <c r="A40" s="157" t="s">
        <v>165</v>
      </c>
      <c r="B40" s="150">
        <v>0</v>
      </c>
      <c r="C40" s="150">
        <v>0</v>
      </c>
      <c r="D40" s="153">
        <v>0</v>
      </c>
      <c r="E40" s="153">
        <v>0</v>
      </c>
      <c r="F40" s="153">
        <v>134590</v>
      </c>
      <c r="G40" s="153">
        <v>0</v>
      </c>
      <c r="H40" s="150">
        <v>134590</v>
      </c>
      <c r="I40" s="150">
        <v>26900</v>
      </c>
      <c r="J40" s="151">
        <v>107690</v>
      </c>
      <c r="K40" s="21"/>
    </row>
    <row r="41" spans="1:11" ht="15.75" customHeight="1">
      <c r="A41" s="157" t="s">
        <v>166</v>
      </c>
      <c r="B41" s="150">
        <v>0</v>
      </c>
      <c r="C41" s="150">
        <v>0</v>
      </c>
      <c r="D41" s="153">
        <v>0</v>
      </c>
      <c r="E41" s="153">
        <v>0</v>
      </c>
      <c r="F41" s="153">
        <v>20049.98</v>
      </c>
      <c r="G41" s="153">
        <v>0</v>
      </c>
      <c r="H41" s="150">
        <v>20049.98</v>
      </c>
      <c r="I41" s="150">
        <v>10000</v>
      </c>
      <c r="J41" s="151">
        <v>10049.98</v>
      </c>
      <c r="K41" s="21"/>
    </row>
    <row r="42" spans="1:11" ht="15.75" customHeight="1">
      <c r="A42" s="157" t="s">
        <v>167</v>
      </c>
      <c r="B42" s="150">
        <v>0</v>
      </c>
      <c r="C42" s="150">
        <v>0</v>
      </c>
      <c r="D42" s="153">
        <v>0</v>
      </c>
      <c r="E42" s="153">
        <v>0</v>
      </c>
      <c r="F42" s="153">
        <v>0</v>
      </c>
      <c r="G42" s="153">
        <v>0</v>
      </c>
      <c r="H42" s="150">
        <v>0</v>
      </c>
      <c r="I42" s="150">
        <v>0</v>
      </c>
      <c r="J42" s="151">
        <v>0</v>
      </c>
      <c r="K42" s="21"/>
    </row>
    <row r="43" spans="1:11" ht="15.75" customHeight="1">
      <c r="A43" s="157" t="s">
        <v>168</v>
      </c>
      <c r="B43" s="150">
        <v>0</v>
      </c>
      <c r="C43" s="150">
        <v>0</v>
      </c>
      <c r="D43" s="153">
        <v>0</v>
      </c>
      <c r="E43" s="153">
        <v>0</v>
      </c>
      <c r="F43" s="153">
        <v>17150</v>
      </c>
      <c r="G43" s="153">
        <v>0</v>
      </c>
      <c r="H43" s="150">
        <v>17150</v>
      </c>
      <c r="I43" s="150">
        <v>886</v>
      </c>
      <c r="J43" s="151">
        <v>16264</v>
      </c>
      <c r="K43" s="21"/>
    </row>
    <row r="44" spans="1:11" ht="15.75" customHeight="1">
      <c r="A44" s="157" t="s">
        <v>169</v>
      </c>
      <c r="B44" s="150">
        <v>0</v>
      </c>
      <c r="C44" s="150">
        <v>0</v>
      </c>
      <c r="D44" s="153">
        <v>0</v>
      </c>
      <c r="E44" s="153">
        <v>0</v>
      </c>
      <c r="F44" s="153">
        <v>35700.09</v>
      </c>
      <c r="G44" s="153">
        <v>0</v>
      </c>
      <c r="H44" s="150">
        <v>35700.09</v>
      </c>
      <c r="I44" s="150">
        <v>25000</v>
      </c>
      <c r="J44" s="151">
        <v>10700.09</v>
      </c>
      <c r="K44" s="21"/>
    </row>
    <row r="45" spans="1:11" ht="15.75" customHeight="1">
      <c r="A45" s="157" t="s">
        <v>170</v>
      </c>
      <c r="B45" s="150">
        <v>0</v>
      </c>
      <c r="C45" s="150">
        <v>0</v>
      </c>
      <c r="D45" s="153">
        <v>0</v>
      </c>
      <c r="E45" s="153">
        <v>0</v>
      </c>
      <c r="F45" s="153">
        <v>220607.34</v>
      </c>
      <c r="G45" s="153">
        <v>0</v>
      </c>
      <c r="H45" s="150">
        <v>220607.34</v>
      </c>
      <c r="I45" s="150">
        <v>80000</v>
      </c>
      <c r="J45" s="151">
        <v>140607.34</v>
      </c>
      <c r="K45" s="21"/>
    </row>
    <row r="46" spans="1:10" ht="15.75" customHeight="1">
      <c r="A46" s="168" t="s">
        <v>171</v>
      </c>
      <c r="B46" s="150">
        <v>0</v>
      </c>
      <c r="C46" s="150">
        <v>0</v>
      </c>
      <c r="D46" s="153">
        <v>0</v>
      </c>
      <c r="E46" s="153">
        <v>0</v>
      </c>
      <c r="F46" s="153">
        <v>304802.73</v>
      </c>
      <c r="G46" s="153">
        <v>0</v>
      </c>
      <c r="H46" s="150">
        <v>304802.73</v>
      </c>
      <c r="I46" s="150">
        <v>0</v>
      </c>
      <c r="J46" s="151">
        <v>304802.73</v>
      </c>
    </row>
    <row r="47" spans="1:10" ht="15.75" customHeight="1">
      <c r="A47" s="157" t="s">
        <v>172</v>
      </c>
      <c r="B47" s="150">
        <v>0</v>
      </c>
      <c r="C47" s="150">
        <v>0</v>
      </c>
      <c r="D47" s="153">
        <v>462431.81</v>
      </c>
      <c r="E47" s="153">
        <v>0</v>
      </c>
      <c r="F47" s="153">
        <v>288920.41</v>
      </c>
      <c r="G47" s="153">
        <v>0</v>
      </c>
      <c r="H47" s="150">
        <v>288920.41</v>
      </c>
      <c r="I47" s="150">
        <v>150000</v>
      </c>
      <c r="J47" s="151">
        <v>138920.41</v>
      </c>
    </row>
    <row r="48" spans="1:10" ht="15.75" customHeight="1">
      <c r="A48" s="168" t="s">
        <v>173</v>
      </c>
      <c r="B48" s="150">
        <v>88731.12</v>
      </c>
      <c r="C48" s="150">
        <v>0</v>
      </c>
      <c r="D48" s="153">
        <v>0</v>
      </c>
      <c r="E48" s="153">
        <v>0</v>
      </c>
      <c r="F48" s="153">
        <v>69362</v>
      </c>
      <c r="G48" s="153">
        <v>0</v>
      </c>
      <c r="H48" s="150">
        <v>0</v>
      </c>
      <c r="I48" s="150">
        <v>0</v>
      </c>
      <c r="J48" s="151">
        <v>0</v>
      </c>
    </row>
    <row r="49" spans="1:10" ht="15.75" customHeight="1">
      <c r="A49" s="157" t="s">
        <v>174</v>
      </c>
      <c r="B49" s="150">
        <v>0</v>
      </c>
      <c r="C49" s="150">
        <v>0</v>
      </c>
      <c r="D49" s="150">
        <v>0</v>
      </c>
      <c r="E49" s="153">
        <v>0</v>
      </c>
      <c r="F49" s="153">
        <v>347</v>
      </c>
      <c r="G49" s="153">
        <v>0</v>
      </c>
      <c r="H49" s="150">
        <v>347</v>
      </c>
      <c r="I49" s="150">
        <v>0</v>
      </c>
      <c r="J49" s="151">
        <v>347</v>
      </c>
    </row>
    <row r="50" spans="1:10" ht="15.75" customHeight="1">
      <c r="A50" s="157" t="s">
        <v>175</v>
      </c>
      <c r="B50" s="150">
        <v>258110</v>
      </c>
      <c r="C50" s="150">
        <v>0</v>
      </c>
      <c r="D50" s="153">
        <v>0</v>
      </c>
      <c r="E50" s="153">
        <v>0</v>
      </c>
      <c r="F50" s="153">
        <v>258110</v>
      </c>
      <c r="G50" s="153">
        <v>0</v>
      </c>
      <c r="H50" s="150">
        <v>0</v>
      </c>
      <c r="I50" s="150">
        <v>0</v>
      </c>
      <c r="J50" s="151">
        <v>0</v>
      </c>
    </row>
    <row r="51" spans="1:10" ht="15.75" customHeight="1">
      <c r="A51" s="157" t="s">
        <v>176</v>
      </c>
      <c r="B51" s="150">
        <v>0</v>
      </c>
      <c r="C51" s="150">
        <v>0</v>
      </c>
      <c r="D51" s="153">
        <v>0</v>
      </c>
      <c r="E51" s="153">
        <v>0</v>
      </c>
      <c r="F51" s="153">
        <v>90.12</v>
      </c>
      <c r="G51" s="153">
        <v>0</v>
      </c>
      <c r="H51" s="150">
        <v>90.12</v>
      </c>
      <c r="I51" s="150">
        <v>50</v>
      </c>
      <c r="J51" s="151">
        <v>40.12</v>
      </c>
    </row>
    <row r="52" spans="1:10" ht="15.75" customHeight="1">
      <c r="A52" s="157" t="s">
        <v>177</v>
      </c>
      <c r="B52" s="150">
        <v>0</v>
      </c>
      <c r="C52" s="150">
        <v>0</v>
      </c>
      <c r="D52" s="153">
        <v>0</v>
      </c>
      <c r="E52" s="153">
        <v>0</v>
      </c>
      <c r="F52" s="153">
        <v>151452</v>
      </c>
      <c r="G52" s="153">
        <v>0</v>
      </c>
      <c r="H52" s="150">
        <v>151452</v>
      </c>
      <c r="I52" s="150">
        <v>75000</v>
      </c>
      <c r="J52" s="151">
        <v>76452</v>
      </c>
    </row>
    <row r="53" spans="1:10" ht="15.75" customHeight="1">
      <c r="A53" s="157" t="s">
        <v>178</v>
      </c>
      <c r="B53" s="150">
        <v>0</v>
      </c>
      <c r="C53" s="150">
        <v>0</v>
      </c>
      <c r="D53" s="153">
        <v>0</v>
      </c>
      <c r="E53" s="153">
        <v>0</v>
      </c>
      <c r="F53" s="153">
        <v>260306.58</v>
      </c>
      <c r="G53" s="153">
        <v>0</v>
      </c>
      <c r="H53" s="150">
        <v>260306.58</v>
      </c>
      <c r="I53" s="150">
        <v>150000</v>
      </c>
      <c r="J53" s="151">
        <v>110306.58</v>
      </c>
    </row>
    <row r="54" spans="1:10" ht="15.75" customHeight="1">
      <c r="A54" s="157" t="s">
        <v>179</v>
      </c>
      <c r="B54" s="150">
        <v>0</v>
      </c>
      <c r="C54" s="150">
        <v>0</v>
      </c>
      <c r="D54" s="153">
        <v>0</v>
      </c>
      <c r="E54" s="153">
        <v>0</v>
      </c>
      <c r="F54" s="153">
        <v>428695.88</v>
      </c>
      <c r="G54" s="153">
        <v>0</v>
      </c>
      <c r="H54" s="150">
        <v>428695.88</v>
      </c>
      <c r="I54" s="150">
        <v>17902.35</v>
      </c>
      <c r="J54" s="151">
        <v>410793.53</v>
      </c>
    </row>
    <row r="55" spans="1:10" ht="15.75" customHeight="1">
      <c r="A55" s="169" t="s">
        <v>180</v>
      </c>
      <c r="B55" s="149">
        <v>0</v>
      </c>
      <c r="C55" s="150">
        <v>0</v>
      </c>
      <c r="D55" s="170">
        <v>0.74</v>
      </c>
      <c r="E55" s="150">
        <v>0</v>
      </c>
      <c r="F55" s="150">
        <v>144326</v>
      </c>
      <c r="G55" s="150">
        <v>0</v>
      </c>
      <c r="H55" s="150">
        <f>F55-B55</f>
        <v>144326</v>
      </c>
      <c r="I55" s="150">
        <v>115000</v>
      </c>
      <c r="J55" s="151">
        <f>H55-I55</f>
        <v>29326</v>
      </c>
    </row>
    <row r="56" spans="1:10" ht="15.75" customHeight="1">
      <c r="A56" s="152" t="s">
        <v>181</v>
      </c>
      <c r="B56" s="149">
        <v>0</v>
      </c>
      <c r="C56" s="150">
        <v>0</v>
      </c>
      <c r="D56" s="150">
        <v>0</v>
      </c>
      <c r="E56" s="150">
        <v>0</v>
      </c>
      <c r="F56" s="150">
        <v>65434.58</v>
      </c>
      <c r="G56" s="150">
        <v>0</v>
      </c>
      <c r="H56" s="150">
        <f aca="true" t="shared" si="0" ref="H56:H108">F56-B56</f>
        <v>65434.58</v>
      </c>
      <c r="I56" s="150">
        <v>52348</v>
      </c>
      <c r="J56" s="151">
        <f aca="true" t="shared" si="1" ref="J56:J108">H56-I56</f>
        <v>13086.580000000002</v>
      </c>
    </row>
    <row r="57" spans="1:10" ht="15.75" customHeight="1">
      <c r="A57" s="171" t="s">
        <v>182</v>
      </c>
      <c r="B57" s="149">
        <v>0</v>
      </c>
      <c r="C57" s="153">
        <v>0</v>
      </c>
      <c r="D57" s="150">
        <v>0</v>
      </c>
      <c r="E57" s="150">
        <v>0</v>
      </c>
      <c r="F57" s="150">
        <v>185634.52</v>
      </c>
      <c r="G57" s="172" t="s">
        <v>183</v>
      </c>
      <c r="H57" s="150">
        <v>153654.16</v>
      </c>
      <c r="I57" s="150">
        <v>121752</v>
      </c>
      <c r="J57" s="151">
        <f t="shared" si="1"/>
        <v>31902.160000000003</v>
      </c>
    </row>
    <row r="58" spans="1:10" ht="15.75" customHeight="1">
      <c r="A58" s="152" t="s">
        <v>184</v>
      </c>
      <c r="B58" s="149">
        <v>0</v>
      </c>
      <c r="C58" s="150">
        <v>0</v>
      </c>
      <c r="D58" s="150">
        <v>0</v>
      </c>
      <c r="E58" s="150">
        <v>0</v>
      </c>
      <c r="F58" s="150">
        <v>0</v>
      </c>
      <c r="G58" s="150">
        <v>0</v>
      </c>
      <c r="H58" s="150">
        <f t="shared" si="0"/>
        <v>0</v>
      </c>
      <c r="I58" s="150">
        <v>0</v>
      </c>
      <c r="J58" s="151">
        <f t="shared" si="1"/>
        <v>0</v>
      </c>
    </row>
    <row r="59" spans="1:10" ht="15.75" customHeight="1">
      <c r="A59" s="154" t="s">
        <v>185</v>
      </c>
      <c r="B59" s="149">
        <v>0</v>
      </c>
      <c r="C59" s="150">
        <v>0</v>
      </c>
      <c r="D59" s="150">
        <v>0</v>
      </c>
      <c r="E59" s="150">
        <v>0</v>
      </c>
      <c r="F59" s="150">
        <v>0</v>
      </c>
      <c r="G59" s="150">
        <v>0</v>
      </c>
      <c r="H59" s="150">
        <f t="shared" si="0"/>
        <v>0</v>
      </c>
      <c r="I59" s="150">
        <v>0</v>
      </c>
      <c r="J59" s="151">
        <f t="shared" si="1"/>
        <v>0</v>
      </c>
    </row>
    <row r="60" spans="1:10" ht="15.75" customHeight="1" thickBot="1">
      <c r="A60" s="173" t="s">
        <v>186</v>
      </c>
      <c r="B60" s="174">
        <v>0</v>
      </c>
      <c r="C60" s="174">
        <v>0</v>
      </c>
      <c r="D60" s="159">
        <v>0</v>
      </c>
      <c r="E60" s="174">
        <v>0</v>
      </c>
      <c r="F60" s="174">
        <v>125559.8</v>
      </c>
      <c r="G60" s="174">
        <v>0</v>
      </c>
      <c r="H60" s="159">
        <f t="shared" si="0"/>
        <v>125559.8</v>
      </c>
      <c r="I60" s="174">
        <v>100400</v>
      </c>
      <c r="J60" s="161">
        <f t="shared" si="1"/>
        <v>25159.800000000003</v>
      </c>
    </row>
    <row r="61" spans="1:10" ht="15.75" customHeight="1" thickTop="1">
      <c r="A61" s="175" t="s">
        <v>187</v>
      </c>
      <c r="B61" s="176"/>
      <c r="C61" s="176"/>
      <c r="G61" s="163"/>
      <c r="H61" s="163"/>
      <c r="I61" s="163"/>
      <c r="J61" s="163"/>
    </row>
    <row r="62" spans="1:10" ht="15.75" customHeight="1" thickBot="1">
      <c r="A62" s="60"/>
      <c r="B62" s="60"/>
      <c r="C62" s="60"/>
      <c r="D62" s="131"/>
      <c r="J62" s="60" t="s">
        <v>57</v>
      </c>
    </row>
    <row r="63" spans="1:10" ht="15.75" customHeight="1" thickBot="1" thickTop="1">
      <c r="A63" s="132" t="s">
        <v>2</v>
      </c>
      <c r="B63" s="133" t="s">
        <v>124</v>
      </c>
      <c r="C63" s="177"/>
      <c r="D63" s="178"/>
      <c r="E63" s="133" t="s">
        <v>125</v>
      </c>
      <c r="F63" s="177"/>
      <c r="G63" s="178"/>
      <c r="H63" s="132" t="s">
        <v>126</v>
      </c>
      <c r="I63" s="138" t="s">
        <v>127</v>
      </c>
      <c r="J63" s="139"/>
    </row>
    <row r="64" spans="1:10" ht="15.75" customHeight="1" thickTop="1">
      <c r="A64" s="140"/>
      <c r="B64" s="141" t="s">
        <v>81</v>
      </c>
      <c r="C64" s="140" t="s">
        <v>128</v>
      </c>
      <c r="D64" s="142" t="s">
        <v>129</v>
      </c>
      <c r="E64" s="140" t="s">
        <v>81</v>
      </c>
      <c r="F64" s="140" t="s">
        <v>130</v>
      </c>
      <c r="G64" s="140" t="s">
        <v>131</v>
      </c>
      <c r="H64" s="140" t="s">
        <v>132</v>
      </c>
      <c r="I64" s="140" t="s">
        <v>12</v>
      </c>
      <c r="J64" s="140" t="s">
        <v>133</v>
      </c>
    </row>
    <row r="65" spans="1:10" ht="15.75" customHeight="1">
      <c r="A65" s="140"/>
      <c r="B65" s="141"/>
      <c r="C65" s="140" t="s">
        <v>134</v>
      </c>
      <c r="D65" s="142" t="s">
        <v>135</v>
      </c>
      <c r="E65" s="140"/>
      <c r="F65" s="140" t="s">
        <v>10</v>
      </c>
      <c r="G65" s="143" t="s">
        <v>136</v>
      </c>
      <c r="H65" s="140" t="s">
        <v>137</v>
      </c>
      <c r="I65" s="144" t="s">
        <v>16</v>
      </c>
      <c r="J65" s="144" t="s">
        <v>17</v>
      </c>
    </row>
    <row r="66" spans="1:10" ht="15.75" customHeight="1" thickBot="1">
      <c r="A66" s="145"/>
      <c r="B66" s="145"/>
      <c r="C66" s="145" t="s">
        <v>138</v>
      </c>
      <c r="D66" s="72" t="s">
        <v>139</v>
      </c>
      <c r="E66" s="146"/>
      <c r="F66" s="145"/>
      <c r="G66" s="147">
        <v>2008</v>
      </c>
      <c r="H66" s="145"/>
      <c r="I66" s="146"/>
      <c r="J66" s="146"/>
    </row>
    <row r="67" spans="1:10" ht="15.75" customHeight="1" thickTop="1">
      <c r="A67" s="179" t="s">
        <v>188</v>
      </c>
      <c r="B67" s="180">
        <v>0</v>
      </c>
      <c r="C67" s="166">
        <v>0</v>
      </c>
      <c r="D67" s="155">
        <v>0</v>
      </c>
      <c r="E67" s="166">
        <v>0</v>
      </c>
      <c r="F67" s="155">
        <v>99509</v>
      </c>
      <c r="G67" s="155">
        <v>0</v>
      </c>
      <c r="H67" s="155">
        <f t="shared" si="0"/>
        <v>99509</v>
      </c>
      <c r="I67" s="155">
        <v>19676</v>
      </c>
      <c r="J67" s="167">
        <f t="shared" si="1"/>
        <v>79833</v>
      </c>
    </row>
    <row r="68" spans="1:10" ht="15.75" customHeight="1">
      <c r="A68" s="154" t="s">
        <v>189</v>
      </c>
      <c r="B68" s="150">
        <v>0</v>
      </c>
      <c r="C68" s="150">
        <v>0</v>
      </c>
      <c r="D68" s="150">
        <v>0</v>
      </c>
      <c r="E68" s="153">
        <v>0</v>
      </c>
      <c r="F68" s="153">
        <v>281925.69</v>
      </c>
      <c r="G68" s="153">
        <v>0</v>
      </c>
      <c r="H68" s="150">
        <f t="shared" si="0"/>
        <v>281925.69</v>
      </c>
      <c r="I68" s="150">
        <v>225540</v>
      </c>
      <c r="J68" s="151">
        <f t="shared" si="1"/>
        <v>56385.69</v>
      </c>
    </row>
    <row r="69" spans="1:10" ht="15.75" customHeight="1">
      <c r="A69" s="154" t="s">
        <v>190</v>
      </c>
      <c r="B69" s="150">
        <v>0</v>
      </c>
      <c r="C69" s="150">
        <v>0</v>
      </c>
      <c r="D69" s="150">
        <v>0</v>
      </c>
      <c r="E69" s="153">
        <v>0</v>
      </c>
      <c r="F69" s="153">
        <v>85809.71</v>
      </c>
      <c r="G69" s="153">
        <v>0</v>
      </c>
      <c r="H69" s="150">
        <f t="shared" si="0"/>
        <v>85809.71</v>
      </c>
      <c r="I69" s="150">
        <v>5000</v>
      </c>
      <c r="J69" s="151">
        <f t="shared" si="1"/>
        <v>80809.71</v>
      </c>
    </row>
    <row r="70" spans="1:10" ht="15.75" customHeight="1">
      <c r="A70" s="154" t="s">
        <v>191</v>
      </c>
      <c r="B70" s="150">
        <v>30307.17</v>
      </c>
      <c r="C70" s="150">
        <v>0</v>
      </c>
      <c r="D70" s="150">
        <v>0</v>
      </c>
      <c r="E70" s="153">
        <v>0</v>
      </c>
      <c r="F70" s="153">
        <v>216091.25</v>
      </c>
      <c r="G70" s="153">
        <v>0</v>
      </c>
      <c r="H70" s="150">
        <f t="shared" si="0"/>
        <v>185784.08000000002</v>
      </c>
      <c r="I70" s="150">
        <v>35000</v>
      </c>
      <c r="J70" s="151">
        <f t="shared" si="1"/>
        <v>150784.08000000002</v>
      </c>
    </row>
    <row r="71" spans="1:10" ht="15.75" customHeight="1">
      <c r="A71" s="154" t="s">
        <v>192</v>
      </c>
      <c r="B71" s="150">
        <v>0</v>
      </c>
      <c r="C71" s="150">
        <v>0</v>
      </c>
      <c r="D71" s="150">
        <v>0</v>
      </c>
      <c r="E71" s="153">
        <v>0</v>
      </c>
      <c r="F71" s="153">
        <v>145551</v>
      </c>
      <c r="G71" s="153">
        <v>0</v>
      </c>
      <c r="H71" s="150">
        <f t="shared" si="0"/>
        <v>145551</v>
      </c>
      <c r="I71" s="150">
        <v>85000</v>
      </c>
      <c r="J71" s="151">
        <f t="shared" si="1"/>
        <v>60551</v>
      </c>
    </row>
    <row r="72" spans="1:10" ht="15.75" customHeight="1">
      <c r="A72" s="154" t="s">
        <v>193</v>
      </c>
      <c r="B72" s="150">
        <v>0</v>
      </c>
      <c r="C72" s="150">
        <v>0</v>
      </c>
      <c r="D72" s="150">
        <v>47443.37</v>
      </c>
      <c r="E72" s="153">
        <v>0</v>
      </c>
      <c r="F72" s="153">
        <v>14221.18</v>
      </c>
      <c r="G72" s="153">
        <v>0</v>
      </c>
      <c r="H72" s="150">
        <f t="shared" si="0"/>
        <v>14221.18</v>
      </c>
      <c r="I72" s="150">
        <v>11300</v>
      </c>
      <c r="J72" s="151">
        <f t="shared" si="1"/>
        <v>2921.1800000000003</v>
      </c>
    </row>
    <row r="73" spans="1:10" ht="15.75" customHeight="1">
      <c r="A73" s="171" t="s">
        <v>194</v>
      </c>
      <c r="B73" s="150">
        <v>12164.74</v>
      </c>
      <c r="C73" s="150">
        <v>0</v>
      </c>
      <c r="D73" s="150">
        <v>0</v>
      </c>
      <c r="E73" s="153">
        <v>0</v>
      </c>
      <c r="F73" s="153">
        <v>97475.43</v>
      </c>
      <c r="G73" s="153">
        <v>0</v>
      </c>
      <c r="H73" s="150">
        <f t="shared" si="0"/>
        <v>85310.68999999999</v>
      </c>
      <c r="I73" s="181">
        <v>68000</v>
      </c>
      <c r="J73" s="151">
        <f t="shared" si="1"/>
        <v>17310.689999999988</v>
      </c>
    </row>
    <row r="74" spans="1:10" ht="15.75" customHeight="1">
      <c r="A74" s="171" t="s">
        <v>195</v>
      </c>
      <c r="B74" s="150">
        <v>560.95</v>
      </c>
      <c r="C74" s="150">
        <v>0</v>
      </c>
      <c r="D74" s="150">
        <v>0</v>
      </c>
      <c r="E74" s="153">
        <v>0</v>
      </c>
      <c r="F74" s="153">
        <v>223807.51</v>
      </c>
      <c r="G74" s="153">
        <v>0</v>
      </c>
      <c r="H74" s="150">
        <f t="shared" si="0"/>
        <v>223246.56</v>
      </c>
      <c r="I74" s="150">
        <v>133948.16</v>
      </c>
      <c r="J74" s="151">
        <f t="shared" si="1"/>
        <v>89298.4</v>
      </c>
    </row>
    <row r="75" spans="1:10" ht="15.75" customHeight="1">
      <c r="A75" s="182" t="s">
        <v>196</v>
      </c>
      <c r="B75" s="150">
        <v>0</v>
      </c>
      <c r="C75" s="150">
        <v>0</v>
      </c>
      <c r="D75" s="150">
        <v>0</v>
      </c>
      <c r="E75" s="153">
        <v>0</v>
      </c>
      <c r="F75" s="153">
        <v>24730.25</v>
      </c>
      <c r="G75" s="153">
        <v>0</v>
      </c>
      <c r="H75" s="150">
        <f t="shared" si="0"/>
        <v>24730.25</v>
      </c>
      <c r="I75" s="150">
        <v>15827</v>
      </c>
      <c r="J75" s="151">
        <f t="shared" si="1"/>
        <v>8903.25</v>
      </c>
    </row>
    <row r="76" spans="1:10" ht="15.75" customHeight="1">
      <c r="A76" s="154" t="s">
        <v>197</v>
      </c>
      <c r="B76" s="150">
        <v>859.41</v>
      </c>
      <c r="C76" s="150">
        <v>0</v>
      </c>
      <c r="D76" s="150">
        <v>0</v>
      </c>
      <c r="E76" s="153">
        <v>0</v>
      </c>
      <c r="F76" s="153">
        <v>147058.05</v>
      </c>
      <c r="G76" s="153">
        <v>0</v>
      </c>
      <c r="H76" s="150">
        <f t="shared" si="0"/>
        <v>146198.63999999998</v>
      </c>
      <c r="I76" s="150">
        <v>20000</v>
      </c>
      <c r="J76" s="151">
        <f t="shared" si="1"/>
        <v>126198.63999999998</v>
      </c>
    </row>
    <row r="77" spans="1:10" ht="15.75" customHeight="1">
      <c r="A77" s="154" t="s">
        <v>198</v>
      </c>
      <c r="B77" s="150">
        <v>2816.18</v>
      </c>
      <c r="C77" s="150">
        <v>0</v>
      </c>
      <c r="D77" s="150">
        <v>0</v>
      </c>
      <c r="E77" s="153">
        <v>0</v>
      </c>
      <c r="F77" s="153">
        <v>121786</v>
      </c>
      <c r="G77" s="153">
        <v>0</v>
      </c>
      <c r="H77" s="150">
        <f t="shared" si="0"/>
        <v>118969.82</v>
      </c>
      <c r="I77" s="150">
        <v>95175</v>
      </c>
      <c r="J77" s="151">
        <f t="shared" si="1"/>
        <v>23794.820000000007</v>
      </c>
    </row>
    <row r="78" spans="1:10" ht="15.75" customHeight="1">
      <c r="A78" s="154" t="s">
        <v>199</v>
      </c>
      <c r="B78" s="150">
        <v>0</v>
      </c>
      <c r="C78" s="150">
        <v>0</v>
      </c>
      <c r="D78" s="150">
        <v>0</v>
      </c>
      <c r="E78" s="153">
        <v>0</v>
      </c>
      <c r="F78" s="153">
        <v>262547.92</v>
      </c>
      <c r="G78" s="153">
        <v>0</v>
      </c>
      <c r="H78" s="150">
        <f t="shared" si="0"/>
        <v>262547.92</v>
      </c>
      <c r="I78" s="150">
        <v>200000</v>
      </c>
      <c r="J78" s="151">
        <f t="shared" si="1"/>
        <v>62547.919999999984</v>
      </c>
    </row>
    <row r="79" spans="1:10" ht="15.75" customHeight="1">
      <c r="A79" s="154" t="s">
        <v>200</v>
      </c>
      <c r="B79" s="150">
        <v>0</v>
      </c>
      <c r="C79" s="150">
        <v>0</v>
      </c>
      <c r="D79" s="150">
        <v>0</v>
      </c>
      <c r="E79" s="153">
        <v>0</v>
      </c>
      <c r="F79" s="153">
        <v>289733.92</v>
      </c>
      <c r="G79" s="153">
        <v>0</v>
      </c>
      <c r="H79" s="150">
        <f t="shared" si="0"/>
        <v>289733.92</v>
      </c>
      <c r="I79" s="150">
        <v>80000</v>
      </c>
      <c r="J79" s="151">
        <f t="shared" si="1"/>
        <v>209733.91999999998</v>
      </c>
    </row>
    <row r="80" spans="1:10" ht="15.75" customHeight="1">
      <c r="A80" s="154" t="s">
        <v>201</v>
      </c>
      <c r="B80" s="150">
        <v>0</v>
      </c>
      <c r="C80" s="150">
        <v>0</v>
      </c>
      <c r="D80" s="150">
        <v>0</v>
      </c>
      <c r="E80" s="153">
        <v>0</v>
      </c>
      <c r="F80" s="153">
        <v>284668.88</v>
      </c>
      <c r="G80" s="153">
        <v>0</v>
      </c>
      <c r="H80" s="150">
        <f t="shared" si="0"/>
        <v>284668.88</v>
      </c>
      <c r="I80" s="150">
        <v>150000</v>
      </c>
      <c r="J80" s="151">
        <f t="shared" si="1"/>
        <v>134668.88</v>
      </c>
    </row>
    <row r="81" spans="1:10" ht="15.75" customHeight="1">
      <c r="A81" s="154" t="s">
        <v>202</v>
      </c>
      <c r="B81" s="150">
        <v>14009.29</v>
      </c>
      <c r="C81" s="150">
        <v>0</v>
      </c>
      <c r="D81" s="150">
        <v>0</v>
      </c>
      <c r="E81" s="153">
        <v>0</v>
      </c>
      <c r="F81" s="153">
        <v>289650.12</v>
      </c>
      <c r="G81" s="153">
        <v>0</v>
      </c>
      <c r="H81" s="150">
        <f t="shared" si="0"/>
        <v>275640.83</v>
      </c>
      <c r="I81" s="150">
        <v>200000</v>
      </c>
      <c r="J81" s="151">
        <f t="shared" si="1"/>
        <v>75640.83000000002</v>
      </c>
    </row>
    <row r="82" spans="1:10" ht="15.75" customHeight="1">
      <c r="A82" s="154" t="s">
        <v>203</v>
      </c>
      <c r="B82" s="150">
        <v>10.63</v>
      </c>
      <c r="C82" s="150">
        <v>0</v>
      </c>
      <c r="D82" s="150">
        <v>0</v>
      </c>
      <c r="E82" s="153">
        <v>0</v>
      </c>
      <c r="F82" s="153">
        <v>142618.39</v>
      </c>
      <c r="G82" s="153">
        <v>0</v>
      </c>
      <c r="H82" s="150">
        <f t="shared" si="0"/>
        <v>142607.76</v>
      </c>
      <c r="I82" s="150">
        <v>10000</v>
      </c>
      <c r="J82" s="151">
        <f t="shared" si="1"/>
        <v>132607.76</v>
      </c>
    </row>
    <row r="83" spans="1:10" ht="15.75" customHeight="1">
      <c r="A83" s="154" t="s">
        <v>204</v>
      </c>
      <c r="B83" s="150">
        <v>0</v>
      </c>
      <c r="C83" s="150">
        <v>0</v>
      </c>
      <c r="D83" s="150">
        <v>0</v>
      </c>
      <c r="E83" s="153">
        <v>0</v>
      </c>
      <c r="F83" s="153">
        <v>231874.53</v>
      </c>
      <c r="G83" s="153">
        <v>0</v>
      </c>
      <c r="H83" s="150">
        <f t="shared" si="0"/>
        <v>231874.53</v>
      </c>
      <c r="I83" s="150">
        <v>0</v>
      </c>
      <c r="J83" s="151">
        <f t="shared" si="1"/>
        <v>231874.53</v>
      </c>
    </row>
    <row r="84" spans="1:10" ht="15.75" customHeight="1">
      <c r="A84" s="154" t="s">
        <v>205</v>
      </c>
      <c r="B84" s="150">
        <v>0</v>
      </c>
      <c r="C84" s="150">
        <v>0</v>
      </c>
      <c r="D84" s="150">
        <v>0</v>
      </c>
      <c r="E84" s="153">
        <v>0</v>
      </c>
      <c r="F84" s="153">
        <v>18088</v>
      </c>
      <c r="G84" s="153">
        <v>0</v>
      </c>
      <c r="H84" s="150">
        <f t="shared" si="0"/>
        <v>18088</v>
      </c>
      <c r="I84" s="150">
        <v>0</v>
      </c>
      <c r="J84" s="151">
        <f t="shared" si="1"/>
        <v>18088</v>
      </c>
    </row>
    <row r="85" spans="1:10" ht="15.75" customHeight="1">
      <c r="A85" s="154" t="s">
        <v>206</v>
      </c>
      <c r="B85" s="150">
        <v>0</v>
      </c>
      <c r="C85" s="150">
        <v>0</v>
      </c>
      <c r="D85" s="150">
        <v>0</v>
      </c>
      <c r="E85" s="153">
        <v>0</v>
      </c>
      <c r="F85" s="153">
        <v>250871.88</v>
      </c>
      <c r="G85" s="153">
        <v>0</v>
      </c>
      <c r="H85" s="150">
        <f t="shared" si="0"/>
        <v>250871.88</v>
      </c>
      <c r="I85" s="150">
        <v>100000</v>
      </c>
      <c r="J85" s="151">
        <f t="shared" si="1"/>
        <v>150871.88</v>
      </c>
    </row>
    <row r="86" spans="1:10" ht="15.75" customHeight="1">
      <c r="A86" s="154" t="s">
        <v>207</v>
      </c>
      <c r="B86" s="150">
        <v>0</v>
      </c>
      <c r="C86" s="150">
        <v>0</v>
      </c>
      <c r="D86" s="150">
        <v>0</v>
      </c>
      <c r="E86" s="153">
        <v>0</v>
      </c>
      <c r="F86" s="153">
        <v>85448</v>
      </c>
      <c r="G86" s="153">
        <v>0</v>
      </c>
      <c r="H86" s="150">
        <f t="shared" si="0"/>
        <v>85448</v>
      </c>
      <c r="I86" s="150">
        <v>20000</v>
      </c>
      <c r="J86" s="151">
        <f t="shared" si="1"/>
        <v>65448</v>
      </c>
    </row>
    <row r="87" spans="1:10" ht="15.75" customHeight="1">
      <c r="A87" s="154" t="s">
        <v>208</v>
      </c>
      <c r="B87" s="150">
        <v>0</v>
      </c>
      <c r="C87" s="150">
        <v>0</v>
      </c>
      <c r="D87" s="150">
        <v>0</v>
      </c>
      <c r="E87" s="153">
        <v>0</v>
      </c>
      <c r="F87" s="153">
        <v>88469.92</v>
      </c>
      <c r="G87" s="153">
        <v>0</v>
      </c>
      <c r="H87" s="150">
        <f t="shared" si="0"/>
        <v>88469.92</v>
      </c>
      <c r="I87" s="150">
        <v>27230</v>
      </c>
      <c r="J87" s="151">
        <f t="shared" si="1"/>
        <v>61239.92</v>
      </c>
    </row>
    <row r="88" spans="1:10" ht="15.75" customHeight="1">
      <c r="A88" s="154" t="s">
        <v>209</v>
      </c>
      <c r="B88" s="150">
        <v>105996.75</v>
      </c>
      <c r="C88" s="150">
        <v>0</v>
      </c>
      <c r="D88" s="150">
        <v>0</v>
      </c>
      <c r="E88" s="153">
        <v>0</v>
      </c>
      <c r="F88" s="153">
        <v>476888.63</v>
      </c>
      <c r="G88" s="153">
        <v>0</v>
      </c>
      <c r="H88" s="150">
        <f t="shared" si="0"/>
        <v>370891.88</v>
      </c>
      <c r="I88" s="150">
        <v>50000</v>
      </c>
      <c r="J88" s="151">
        <f t="shared" si="1"/>
        <v>320891.88</v>
      </c>
    </row>
    <row r="89" spans="1:10" ht="15.75" customHeight="1">
      <c r="A89" s="154" t="s">
        <v>210</v>
      </c>
      <c r="B89" s="150">
        <v>0</v>
      </c>
      <c r="C89" s="150">
        <v>0</v>
      </c>
      <c r="D89" s="150">
        <v>0</v>
      </c>
      <c r="E89" s="153">
        <v>0</v>
      </c>
      <c r="F89" s="153">
        <v>0</v>
      </c>
      <c r="G89" s="153">
        <v>0</v>
      </c>
      <c r="H89" s="150">
        <f t="shared" si="0"/>
        <v>0</v>
      </c>
      <c r="I89" s="150">
        <v>0</v>
      </c>
      <c r="J89" s="151">
        <f t="shared" si="1"/>
        <v>0</v>
      </c>
    </row>
    <row r="90" spans="1:10" ht="15.75" customHeight="1">
      <c r="A90" s="154" t="s">
        <v>211</v>
      </c>
      <c r="B90" s="150">
        <v>102612.85</v>
      </c>
      <c r="C90" s="150">
        <v>0</v>
      </c>
      <c r="D90" s="150">
        <v>0</v>
      </c>
      <c r="E90" s="153">
        <v>0</v>
      </c>
      <c r="F90" s="153">
        <v>105985.1</v>
      </c>
      <c r="G90" s="153">
        <v>0</v>
      </c>
      <c r="H90" s="150">
        <f t="shared" si="0"/>
        <v>3372.25</v>
      </c>
      <c r="I90" s="150">
        <v>0</v>
      </c>
      <c r="J90" s="151">
        <f t="shared" si="1"/>
        <v>3372.25</v>
      </c>
    </row>
    <row r="91" spans="1:10" ht="15.75" customHeight="1" thickBot="1">
      <c r="A91" s="173" t="s">
        <v>212</v>
      </c>
      <c r="B91" s="159">
        <v>0</v>
      </c>
      <c r="C91" s="159">
        <v>0</v>
      </c>
      <c r="D91" s="159">
        <v>0</v>
      </c>
      <c r="E91" s="160">
        <v>0</v>
      </c>
      <c r="F91" s="159">
        <v>111200</v>
      </c>
      <c r="G91" s="160">
        <v>0</v>
      </c>
      <c r="H91" s="159">
        <f t="shared" si="0"/>
        <v>111200</v>
      </c>
      <c r="I91" s="159">
        <v>11200</v>
      </c>
      <c r="J91" s="161">
        <f t="shared" si="1"/>
        <v>100000</v>
      </c>
    </row>
    <row r="92" spans="1:10" ht="15.75" customHeight="1" thickTop="1">
      <c r="A92" s="142"/>
      <c r="B92" s="163"/>
      <c r="C92" s="163"/>
      <c r="D92" s="163"/>
      <c r="E92" s="164"/>
      <c r="F92" s="163"/>
      <c r="G92" s="164"/>
      <c r="H92" s="163"/>
      <c r="I92" s="163"/>
      <c r="J92" s="163"/>
    </row>
    <row r="93" spans="1:10" ht="15.75" customHeight="1" thickBot="1">
      <c r="A93" s="60"/>
      <c r="B93" s="60"/>
      <c r="C93" s="60"/>
      <c r="D93" s="131"/>
      <c r="J93" s="60" t="s">
        <v>57</v>
      </c>
    </row>
    <row r="94" spans="1:10" ht="15.75" customHeight="1" thickBot="1" thickTop="1">
      <c r="A94" s="132" t="s">
        <v>2</v>
      </c>
      <c r="B94" s="177" t="s">
        <v>124</v>
      </c>
      <c r="C94" s="177"/>
      <c r="D94" s="178"/>
      <c r="E94" s="133" t="s">
        <v>125</v>
      </c>
      <c r="F94" s="177"/>
      <c r="G94" s="178"/>
      <c r="H94" s="132" t="s">
        <v>126</v>
      </c>
      <c r="I94" s="138" t="s">
        <v>127</v>
      </c>
      <c r="J94" s="139"/>
    </row>
    <row r="95" spans="1:10" ht="15.75" customHeight="1" thickTop="1">
      <c r="A95" s="140"/>
      <c r="B95" s="183" t="s">
        <v>81</v>
      </c>
      <c r="C95" s="140" t="s">
        <v>128</v>
      </c>
      <c r="D95" s="142" t="s">
        <v>129</v>
      </c>
      <c r="E95" s="140" t="s">
        <v>81</v>
      </c>
      <c r="F95" s="140" t="s">
        <v>130</v>
      </c>
      <c r="G95" s="140" t="s">
        <v>131</v>
      </c>
      <c r="H95" s="140" t="s">
        <v>132</v>
      </c>
      <c r="I95" s="140" t="s">
        <v>12</v>
      </c>
      <c r="J95" s="140" t="s">
        <v>133</v>
      </c>
    </row>
    <row r="96" spans="1:10" ht="15.75" customHeight="1">
      <c r="A96" s="140"/>
      <c r="B96" s="183"/>
      <c r="C96" s="140" t="s">
        <v>134</v>
      </c>
      <c r="D96" s="142" t="s">
        <v>135</v>
      </c>
      <c r="E96" s="140"/>
      <c r="F96" s="140" t="s">
        <v>10</v>
      </c>
      <c r="G96" s="143" t="s">
        <v>136</v>
      </c>
      <c r="H96" s="140" t="s">
        <v>137</v>
      </c>
      <c r="I96" s="144" t="s">
        <v>16</v>
      </c>
      <c r="J96" s="144" t="s">
        <v>17</v>
      </c>
    </row>
    <row r="97" spans="1:10" ht="15.75" customHeight="1" thickBot="1">
      <c r="A97" s="145"/>
      <c r="B97" s="184"/>
      <c r="C97" s="145" t="s">
        <v>138</v>
      </c>
      <c r="D97" s="72" t="s">
        <v>139</v>
      </c>
      <c r="E97" s="146"/>
      <c r="F97" s="145"/>
      <c r="G97" s="147">
        <v>2008</v>
      </c>
      <c r="H97" s="145"/>
      <c r="I97" s="146"/>
      <c r="J97" s="146"/>
    </row>
    <row r="98" spans="1:10" ht="15.75" customHeight="1" thickTop="1">
      <c r="A98" s="179" t="s">
        <v>213</v>
      </c>
      <c r="B98" s="185">
        <v>212613.39</v>
      </c>
      <c r="C98" s="155">
        <v>0</v>
      </c>
      <c r="D98" s="155">
        <v>0</v>
      </c>
      <c r="E98" s="166">
        <v>0</v>
      </c>
      <c r="F98" s="166">
        <v>711714.26</v>
      </c>
      <c r="G98" s="166">
        <v>0</v>
      </c>
      <c r="H98" s="155">
        <f t="shared" si="0"/>
        <v>499100.87</v>
      </c>
      <c r="I98" s="155">
        <v>350000</v>
      </c>
      <c r="J98" s="167">
        <f t="shared" si="1"/>
        <v>149100.87</v>
      </c>
    </row>
    <row r="99" spans="1:10" ht="15.75" customHeight="1">
      <c r="A99" s="154" t="s">
        <v>214</v>
      </c>
      <c r="B99" s="149">
        <v>116.99</v>
      </c>
      <c r="C99" s="150">
        <v>0</v>
      </c>
      <c r="D99" s="150">
        <v>0</v>
      </c>
      <c r="E99" s="153">
        <v>0</v>
      </c>
      <c r="F99" s="153">
        <v>235822.88</v>
      </c>
      <c r="G99" s="153">
        <v>0</v>
      </c>
      <c r="H99" s="150">
        <f t="shared" si="0"/>
        <v>235705.89</v>
      </c>
      <c r="I99" s="150">
        <v>141914</v>
      </c>
      <c r="J99" s="151">
        <f t="shared" si="1"/>
        <v>93791.89000000001</v>
      </c>
    </row>
    <row r="100" spans="1:10" ht="15.75" customHeight="1">
      <c r="A100" s="154" t="s">
        <v>215</v>
      </c>
      <c r="B100" s="149">
        <v>0</v>
      </c>
      <c r="C100" s="150">
        <v>0</v>
      </c>
      <c r="D100" s="150">
        <v>0</v>
      </c>
      <c r="E100" s="153">
        <v>0</v>
      </c>
      <c r="F100" s="153">
        <v>41922.01</v>
      </c>
      <c r="G100" s="153">
        <v>0</v>
      </c>
      <c r="H100" s="150">
        <f t="shared" si="0"/>
        <v>41922.01</v>
      </c>
      <c r="I100" s="150">
        <v>0</v>
      </c>
      <c r="J100" s="151">
        <f t="shared" si="1"/>
        <v>41922.01</v>
      </c>
    </row>
    <row r="101" spans="1:10" ht="15.75" customHeight="1">
      <c r="A101" s="154" t="s">
        <v>216</v>
      </c>
      <c r="B101" s="149">
        <v>183262.16</v>
      </c>
      <c r="C101" s="150">
        <v>0</v>
      </c>
      <c r="D101" s="150">
        <v>0</v>
      </c>
      <c r="E101" s="153">
        <v>0</v>
      </c>
      <c r="F101" s="153">
        <v>0</v>
      </c>
      <c r="G101" s="153">
        <v>0</v>
      </c>
      <c r="H101" s="150">
        <v>0</v>
      </c>
      <c r="I101" s="150">
        <v>0</v>
      </c>
      <c r="J101" s="151">
        <f>H101-I101</f>
        <v>0</v>
      </c>
    </row>
    <row r="102" spans="1:10" ht="15.75" customHeight="1">
      <c r="A102" s="154" t="s">
        <v>217</v>
      </c>
      <c r="B102" s="149">
        <v>210277.47</v>
      </c>
      <c r="C102" s="150">
        <v>0</v>
      </c>
      <c r="D102" s="150">
        <v>0</v>
      </c>
      <c r="E102" s="153">
        <v>0</v>
      </c>
      <c r="F102" s="153">
        <v>228853.08</v>
      </c>
      <c r="G102" s="153">
        <v>0</v>
      </c>
      <c r="H102" s="150">
        <f t="shared" si="0"/>
        <v>18575.609999999986</v>
      </c>
      <c r="I102" s="150">
        <v>14860</v>
      </c>
      <c r="J102" s="151">
        <f t="shared" si="1"/>
        <v>3715.609999999986</v>
      </c>
    </row>
    <row r="103" spans="1:10" ht="15.75" customHeight="1">
      <c r="A103" s="154" t="s">
        <v>218</v>
      </c>
      <c r="B103" s="149">
        <v>0</v>
      </c>
      <c r="C103" s="150">
        <v>0</v>
      </c>
      <c r="D103" s="150">
        <v>0</v>
      </c>
      <c r="E103" s="153">
        <v>0</v>
      </c>
      <c r="F103" s="153">
        <v>75213.98</v>
      </c>
      <c r="G103" s="153">
        <v>0</v>
      </c>
      <c r="H103" s="150">
        <f t="shared" si="0"/>
        <v>75213.98</v>
      </c>
      <c r="I103" s="150">
        <v>60000</v>
      </c>
      <c r="J103" s="151">
        <f t="shared" si="1"/>
        <v>15213.979999999996</v>
      </c>
    </row>
    <row r="104" spans="1:10" ht="15.75" customHeight="1">
      <c r="A104" s="154" t="s">
        <v>219</v>
      </c>
      <c r="B104" s="149">
        <v>0</v>
      </c>
      <c r="C104" s="150">
        <v>0</v>
      </c>
      <c r="D104" s="150">
        <v>0</v>
      </c>
      <c r="E104" s="153">
        <v>0</v>
      </c>
      <c r="F104" s="153">
        <v>6800</v>
      </c>
      <c r="G104" s="153">
        <v>0</v>
      </c>
      <c r="H104" s="150">
        <f t="shared" si="0"/>
        <v>6800</v>
      </c>
      <c r="I104" s="150">
        <v>5440</v>
      </c>
      <c r="J104" s="151">
        <f t="shared" si="1"/>
        <v>1360</v>
      </c>
    </row>
    <row r="105" spans="1:10" ht="15.75" customHeight="1">
      <c r="A105" s="154" t="s">
        <v>220</v>
      </c>
      <c r="B105" s="149">
        <v>0</v>
      </c>
      <c r="C105" s="150">
        <v>0</v>
      </c>
      <c r="D105" s="150">
        <v>602.45</v>
      </c>
      <c r="E105" s="153">
        <v>0</v>
      </c>
      <c r="F105" s="153">
        <v>0</v>
      </c>
      <c r="G105" s="153">
        <v>0</v>
      </c>
      <c r="H105" s="150">
        <f t="shared" si="0"/>
        <v>0</v>
      </c>
      <c r="I105" s="150">
        <v>0</v>
      </c>
      <c r="J105" s="151">
        <f t="shared" si="1"/>
        <v>0</v>
      </c>
    </row>
    <row r="106" spans="1:10" ht="15.75" customHeight="1">
      <c r="A106" s="154" t="s">
        <v>221</v>
      </c>
      <c r="B106" s="149">
        <v>0</v>
      </c>
      <c r="C106" s="150">
        <v>0</v>
      </c>
      <c r="D106" s="150">
        <v>0</v>
      </c>
      <c r="E106" s="153">
        <v>0</v>
      </c>
      <c r="F106" s="153">
        <v>0</v>
      </c>
      <c r="G106" s="153">
        <v>0</v>
      </c>
      <c r="H106" s="150">
        <f t="shared" si="0"/>
        <v>0</v>
      </c>
      <c r="I106" s="150">
        <v>0</v>
      </c>
      <c r="J106" s="151">
        <f t="shared" si="1"/>
        <v>0</v>
      </c>
    </row>
    <row r="107" spans="1:10" ht="15.75" customHeight="1">
      <c r="A107" s="182" t="s">
        <v>222</v>
      </c>
      <c r="B107" s="149">
        <v>5380.41</v>
      </c>
      <c r="C107" s="150">
        <v>0</v>
      </c>
      <c r="D107" s="150">
        <v>0</v>
      </c>
      <c r="E107" s="153">
        <v>0</v>
      </c>
      <c r="F107" s="153">
        <v>3708</v>
      </c>
      <c r="G107" s="153">
        <v>0</v>
      </c>
      <c r="H107" s="150">
        <v>0</v>
      </c>
      <c r="I107" s="150">
        <v>0</v>
      </c>
      <c r="J107" s="151">
        <f t="shared" si="1"/>
        <v>0</v>
      </c>
    </row>
    <row r="108" spans="1:10" ht="15.75" customHeight="1">
      <c r="A108" s="182" t="s">
        <v>223</v>
      </c>
      <c r="B108" s="149">
        <v>0</v>
      </c>
      <c r="C108" s="150">
        <v>0</v>
      </c>
      <c r="D108" s="150">
        <v>0</v>
      </c>
      <c r="E108" s="153">
        <v>0</v>
      </c>
      <c r="F108" s="153">
        <v>90250</v>
      </c>
      <c r="G108" s="153">
        <v>0</v>
      </c>
      <c r="H108" s="150">
        <f t="shared" si="0"/>
        <v>90250</v>
      </c>
      <c r="I108" s="150">
        <v>20000</v>
      </c>
      <c r="J108" s="151">
        <f t="shared" si="1"/>
        <v>70250</v>
      </c>
    </row>
    <row r="109" spans="1:10" ht="15.75" customHeight="1">
      <c r="A109" s="179" t="s">
        <v>224</v>
      </c>
      <c r="B109" s="185">
        <v>0</v>
      </c>
      <c r="C109" s="155">
        <v>0</v>
      </c>
      <c r="D109" s="186">
        <v>227863.24</v>
      </c>
      <c r="E109" s="155">
        <v>0</v>
      </c>
      <c r="F109" s="155">
        <v>0</v>
      </c>
      <c r="G109" s="155">
        <v>0</v>
      </c>
      <c r="H109" s="155">
        <v>0</v>
      </c>
      <c r="I109" s="155">
        <v>0</v>
      </c>
      <c r="J109" s="167">
        <v>0</v>
      </c>
    </row>
    <row r="110" spans="1:10" ht="15.75" customHeight="1">
      <c r="A110" s="154" t="s">
        <v>225</v>
      </c>
      <c r="B110" s="149">
        <v>0</v>
      </c>
      <c r="C110" s="150">
        <v>0</v>
      </c>
      <c r="D110" s="187">
        <v>225210.65</v>
      </c>
      <c r="E110" s="150">
        <v>0</v>
      </c>
      <c r="F110" s="150">
        <v>263061.95</v>
      </c>
      <c r="G110" s="150">
        <v>0</v>
      </c>
      <c r="H110" s="150">
        <v>263061.95</v>
      </c>
      <c r="I110" s="150">
        <v>210000</v>
      </c>
      <c r="J110" s="151">
        <v>53061.95</v>
      </c>
    </row>
    <row r="111" spans="1:10" ht="15.75" customHeight="1">
      <c r="A111" s="154" t="s">
        <v>226</v>
      </c>
      <c r="B111" s="149">
        <v>0</v>
      </c>
      <c r="C111" s="153">
        <v>0</v>
      </c>
      <c r="D111" s="188">
        <v>0</v>
      </c>
      <c r="E111" s="150">
        <v>0</v>
      </c>
      <c r="F111" s="150">
        <v>1497.89</v>
      </c>
      <c r="G111" s="150">
        <v>0</v>
      </c>
      <c r="H111" s="150">
        <v>1497.89</v>
      </c>
      <c r="I111" s="150">
        <v>0</v>
      </c>
      <c r="J111" s="151">
        <v>1497.89</v>
      </c>
    </row>
    <row r="112" spans="1:10" ht="15.75" customHeight="1">
      <c r="A112" s="154" t="s">
        <v>227</v>
      </c>
      <c r="B112" s="149">
        <v>0</v>
      </c>
      <c r="C112" s="150">
        <v>0</v>
      </c>
      <c r="D112" s="188">
        <v>0</v>
      </c>
      <c r="E112" s="150">
        <v>0</v>
      </c>
      <c r="F112" s="150">
        <v>14532</v>
      </c>
      <c r="G112" s="150">
        <v>0</v>
      </c>
      <c r="H112" s="150">
        <v>14532</v>
      </c>
      <c r="I112" s="150">
        <v>4000</v>
      </c>
      <c r="J112" s="151">
        <v>10532</v>
      </c>
    </row>
    <row r="113" spans="1:10" ht="15.75" customHeight="1">
      <c r="A113" s="189" t="s">
        <v>228</v>
      </c>
      <c r="B113" s="185">
        <v>0</v>
      </c>
      <c r="C113" s="155">
        <v>0</v>
      </c>
      <c r="D113" s="188">
        <v>0</v>
      </c>
      <c r="E113" s="155">
        <v>0</v>
      </c>
      <c r="F113" s="155">
        <v>29447</v>
      </c>
      <c r="G113" s="155">
        <v>0</v>
      </c>
      <c r="H113" s="150">
        <v>29447</v>
      </c>
      <c r="I113" s="155"/>
      <c r="J113" s="151">
        <v>29447</v>
      </c>
    </row>
    <row r="114" spans="1:10" ht="15.75" customHeight="1">
      <c r="A114" s="190" t="s">
        <v>229</v>
      </c>
      <c r="B114" s="191">
        <v>0</v>
      </c>
      <c r="C114" s="153">
        <v>0</v>
      </c>
      <c r="D114" s="188">
        <v>0</v>
      </c>
      <c r="E114" s="153">
        <v>0</v>
      </c>
      <c r="F114" s="150">
        <v>11328</v>
      </c>
      <c r="G114" s="150">
        <v>0</v>
      </c>
      <c r="H114" s="150">
        <v>11328</v>
      </c>
      <c r="I114" s="150">
        <v>3000</v>
      </c>
      <c r="J114" s="151">
        <v>8328</v>
      </c>
    </row>
    <row r="115" spans="1:10" ht="15.75" customHeight="1">
      <c r="A115" s="192" t="s">
        <v>230</v>
      </c>
      <c r="B115" s="149">
        <v>0</v>
      </c>
      <c r="C115" s="150">
        <v>0</v>
      </c>
      <c r="D115" s="188">
        <v>0</v>
      </c>
      <c r="E115" s="153">
        <v>0</v>
      </c>
      <c r="F115" s="153">
        <v>38808</v>
      </c>
      <c r="G115" s="153">
        <v>0</v>
      </c>
      <c r="H115" s="150">
        <v>38808</v>
      </c>
      <c r="I115" s="150">
        <v>10000</v>
      </c>
      <c r="J115" s="151">
        <v>28808</v>
      </c>
    </row>
    <row r="116" spans="1:10" ht="15.75" customHeight="1">
      <c r="A116" s="190" t="s">
        <v>231</v>
      </c>
      <c r="B116" s="149">
        <v>0</v>
      </c>
      <c r="C116" s="150">
        <v>0</v>
      </c>
      <c r="D116" s="188">
        <v>0</v>
      </c>
      <c r="E116" s="153">
        <v>0</v>
      </c>
      <c r="F116" s="153">
        <v>48842</v>
      </c>
      <c r="G116" s="153">
        <v>0</v>
      </c>
      <c r="H116" s="150">
        <v>48842</v>
      </c>
      <c r="I116" s="150">
        <v>9700</v>
      </c>
      <c r="J116" s="151">
        <v>39142</v>
      </c>
    </row>
    <row r="117" spans="1:10" ht="15.75" customHeight="1">
      <c r="A117" s="193" t="s">
        <v>232</v>
      </c>
      <c r="B117" s="149">
        <v>0</v>
      </c>
      <c r="C117" s="150">
        <v>0</v>
      </c>
      <c r="D117" s="188">
        <v>0</v>
      </c>
      <c r="E117" s="153">
        <v>0</v>
      </c>
      <c r="F117" s="153">
        <v>292400.65</v>
      </c>
      <c r="G117" s="153">
        <v>0</v>
      </c>
      <c r="H117" s="150">
        <v>292400.65</v>
      </c>
      <c r="I117" s="150">
        <v>50000</v>
      </c>
      <c r="J117" s="151">
        <v>242400.65</v>
      </c>
    </row>
    <row r="118" spans="1:10" ht="15.75" customHeight="1">
      <c r="A118" s="190" t="s">
        <v>233</v>
      </c>
      <c r="B118" s="149">
        <v>0</v>
      </c>
      <c r="C118" s="150">
        <v>0</v>
      </c>
      <c r="D118" s="187">
        <v>52118.47</v>
      </c>
      <c r="E118" s="153">
        <v>0</v>
      </c>
      <c r="F118" s="153">
        <v>18820</v>
      </c>
      <c r="G118" s="153">
        <v>0</v>
      </c>
      <c r="H118" s="150">
        <v>18820</v>
      </c>
      <c r="I118" s="150">
        <v>10000</v>
      </c>
      <c r="J118" s="151">
        <v>8820</v>
      </c>
    </row>
    <row r="119" spans="1:10" ht="15.75" customHeight="1">
      <c r="A119" s="190" t="s">
        <v>234</v>
      </c>
      <c r="B119" s="149">
        <v>0</v>
      </c>
      <c r="C119" s="150">
        <v>0</v>
      </c>
      <c r="D119" s="194">
        <v>0</v>
      </c>
      <c r="E119" s="153">
        <v>0</v>
      </c>
      <c r="F119" s="153">
        <v>571308.4</v>
      </c>
      <c r="G119" s="153">
        <v>0</v>
      </c>
      <c r="H119" s="150">
        <v>571308.4</v>
      </c>
      <c r="I119" s="150">
        <v>270000</v>
      </c>
      <c r="J119" s="151">
        <v>301308.4</v>
      </c>
    </row>
    <row r="120" spans="1:10" ht="15.75" customHeight="1">
      <c r="A120" s="190" t="s">
        <v>235</v>
      </c>
      <c r="B120" s="149">
        <v>0</v>
      </c>
      <c r="C120" s="150">
        <v>0</v>
      </c>
      <c r="D120" s="188">
        <v>0</v>
      </c>
      <c r="E120" s="153">
        <v>0</v>
      </c>
      <c r="F120" s="153">
        <v>0</v>
      </c>
      <c r="G120" s="153">
        <v>0</v>
      </c>
      <c r="H120" s="150">
        <v>0</v>
      </c>
      <c r="I120" s="181">
        <v>0</v>
      </c>
      <c r="J120" s="151">
        <v>0</v>
      </c>
    </row>
    <row r="121" spans="1:10" ht="15.75" customHeight="1">
      <c r="A121" s="190" t="s">
        <v>236</v>
      </c>
      <c r="B121" s="149">
        <v>0</v>
      </c>
      <c r="C121" s="150">
        <v>0</v>
      </c>
      <c r="D121" s="187">
        <v>24764.96</v>
      </c>
      <c r="E121" s="153">
        <v>0</v>
      </c>
      <c r="F121" s="153">
        <v>131165</v>
      </c>
      <c r="G121" s="153">
        <v>0</v>
      </c>
      <c r="H121" s="150">
        <v>131165</v>
      </c>
      <c r="I121" s="150">
        <v>100000</v>
      </c>
      <c r="J121" s="151">
        <v>31165</v>
      </c>
    </row>
    <row r="122" spans="1:10" ht="15.75" customHeight="1" thickBot="1">
      <c r="A122" s="195" t="s">
        <v>237</v>
      </c>
      <c r="B122" s="196">
        <v>0</v>
      </c>
      <c r="C122" s="159">
        <v>0</v>
      </c>
      <c r="D122" s="197">
        <v>0</v>
      </c>
      <c r="E122" s="160">
        <v>0</v>
      </c>
      <c r="F122" s="160">
        <v>26191.7</v>
      </c>
      <c r="G122" s="160">
        <v>0</v>
      </c>
      <c r="H122" s="159">
        <v>26191.7</v>
      </c>
      <c r="I122" s="159">
        <v>6000</v>
      </c>
      <c r="J122" s="161">
        <v>20191.7</v>
      </c>
    </row>
    <row r="123" spans="1:10" ht="15.75" customHeight="1" thickTop="1">
      <c r="A123" s="198"/>
      <c r="B123" s="163"/>
      <c r="C123" s="163"/>
      <c r="D123" s="199"/>
      <c r="E123" s="164"/>
      <c r="F123" s="164"/>
      <c r="G123" s="164"/>
      <c r="H123" s="163"/>
      <c r="I123" s="163"/>
      <c r="J123" s="163"/>
    </row>
    <row r="124" spans="1:10" ht="15.75" customHeight="1" thickBot="1">
      <c r="A124" s="60"/>
      <c r="B124" s="60"/>
      <c r="C124" s="60"/>
      <c r="D124" s="131"/>
      <c r="J124" s="60" t="s">
        <v>57</v>
      </c>
    </row>
    <row r="125" spans="1:10" ht="15.75" customHeight="1" thickBot="1" thickTop="1">
      <c r="A125" s="132" t="s">
        <v>2</v>
      </c>
      <c r="B125" s="177" t="s">
        <v>124</v>
      </c>
      <c r="C125" s="134"/>
      <c r="D125" s="135"/>
      <c r="E125" s="133" t="s">
        <v>125</v>
      </c>
      <c r="F125" s="136"/>
      <c r="G125" s="137"/>
      <c r="H125" s="132" t="s">
        <v>126</v>
      </c>
      <c r="I125" s="138" t="s">
        <v>127</v>
      </c>
      <c r="J125" s="139"/>
    </row>
    <row r="126" spans="1:10" ht="15.75" customHeight="1" thickTop="1">
      <c r="A126" s="140"/>
      <c r="B126" s="183" t="s">
        <v>81</v>
      </c>
      <c r="C126" s="140" t="s">
        <v>128</v>
      </c>
      <c r="D126" s="142" t="s">
        <v>129</v>
      </c>
      <c r="E126" s="140" t="s">
        <v>81</v>
      </c>
      <c r="F126" s="140" t="s">
        <v>130</v>
      </c>
      <c r="G126" s="140" t="s">
        <v>131</v>
      </c>
      <c r="H126" s="140" t="s">
        <v>132</v>
      </c>
      <c r="I126" s="140" t="s">
        <v>12</v>
      </c>
      <c r="J126" s="140" t="s">
        <v>133</v>
      </c>
    </row>
    <row r="127" spans="1:10" ht="15.75" customHeight="1">
      <c r="A127" s="140"/>
      <c r="B127" s="183"/>
      <c r="C127" s="140" t="s">
        <v>134</v>
      </c>
      <c r="D127" s="142" t="s">
        <v>135</v>
      </c>
      <c r="E127" s="140"/>
      <c r="F127" s="140" t="s">
        <v>10</v>
      </c>
      <c r="G127" s="143" t="s">
        <v>136</v>
      </c>
      <c r="H127" s="140" t="s">
        <v>137</v>
      </c>
      <c r="I127" s="144" t="s">
        <v>16</v>
      </c>
      <c r="J127" s="144" t="s">
        <v>17</v>
      </c>
    </row>
    <row r="128" spans="1:10" ht="15.75" customHeight="1" thickBot="1">
      <c r="A128" s="145"/>
      <c r="B128" s="184"/>
      <c r="C128" s="145" t="s">
        <v>138</v>
      </c>
      <c r="D128" s="72" t="s">
        <v>139</v>
      </c>
      <c r="E128" s="146"/>
      <c r="F128" s="145"/>
      <c r="G128" s="147">
        <v>2008</v>
      </c>
      <c r="H128" s="145"/>
      <c r="I128" s="146"/>
      <c r="J128" s="146"/>
    </row>
    <row r="129" spans="1:10" ht="15.75" customHeight="1" thickTop="1">
      <c r="A129" s="192" t="s">
        <v>238</v>
      </c>
      <c r="B129" s="185">
        <v>258399.09</v>
      </c>
      <c r="C129" s="155">
        <v>0</v>
      </c>
      <c r="D129" s="200">
        <v>0</v>
      </c>
      <c r="E129" s="166">
        <v>0</v>
      </c>
      <c r="F129" s="166">
        <v>533018</v>
      </c>
      <c r="G129" s="166">
        <v>0</v>
      </c>
      <c r="H129" s="155">
        <v>274618.91</v>
      </c>
      <c r="I129" s="155">
        <v>20000</v>
      </c>
      <c r="J129" s="167">
        <v>254618.91</v>
      </c>
    </row>
    <row r="130" spans="1:10" ht="15.75" customHeight="1">
      <c r="A130" s="190" t="s">
        <v>239</v>
      </c>
      <c r="B130" s="149">
        <v>0</v>
      </c>
      <c r="C130" s="150">
        <v>0</v>
      </c>
      <c r="D130" s="188">
        <v>0</v>
      </c>
      <c r="E130" s="153">
        <v>0</v>
      </c>
      <c r="F130" s="153">
        <v>0</v>
      </c>
      <c r="G130" s="153">
        <v>0</v>
      </c>
      <c r="H130" s="150">
        <v>0</v>
      </c>
      <c r="I130" s="150">
        <v>0</v>
      </c>
      <c r="J130" s="151">
        <v>0</v>
      </c>
    </row>
    <row r="131" spans="1:10" ht="15.75" customHeight="1">
      <c r="A131" s="190" t="s">
        <v>240</v>
      </c>
      <c r="B131" s="149">
        <v>0</v>
      </c>
      <c r="C131" s="150">
        <v>0</v>
      </c>
      <c r="D131" s="188">
        <v>0</v>
      </c>
      <c r="E131" s="153">
        <v>0</v>
      </c>
      <c r="F131" s="153">
        <v>0</v>
      </c>
      <c r="G131" s="153">
        <v>0</v>
      </c>
      <c r="H131" s="150">
        <v>0</v>
      </c>
      <c r="I131" s="150">
        <v>0</v>
      </c>
      <c r="J131" s="151">
        <v>0</v>
      </c>
    </row>
    <row r="132" spans="1:10" ht="15.75" customHeight="1">
      <c r="A132" s="190" t="s">
        <v>241</v>
      </c>
      <c r="B132" s="149">
        <v>0</v>
      </c>
      <c r="C132" s="150">
        <v>0</v>
      </c>
      <c r="D132" s="188">
        <v>0</v>
      </c>
      <c r="E132" s="153">
        <v>0</v>
      </c>
      <c r="F132" s="153">
        <v>68724.98</v>
      </c>
      <c r="G132" s="153">
        <v>0</v>
      </c>
      <c r="H132" s="150">
        <v>68724.98</v>
      </c>
      <c r="I132" s="150">
        <v>20000</v>
      </c>
      <c r="J132" s="151">
        <v>48724.98</v>
      </c>
    </row>
    <row r="133" spans="1:10" ht="15.75" customHeight="1">
      <c r="A133" s="190" t="s">
        <v>242</v>
      </c>
      <c r="B133" s="149">
        <v>0</v>
      </c>
      <c r="C133" s="150">
        <v>0</v>
      </c>
      <c r="D133" s="188">
        <v>0</v>
      </c>
      <c r="E133" s="153">
        <v>0</v>
      </c>
      <c r="F133" s="153">
        <v>192000</v>
      </c>
      <c r="G133" s="153">
        <v>0</v>
      </c>
      <c r="H133" s="150">
        <v>192000</v>
      </c>
      <c r="I133" s="150">
        <v>1000</v>
      </c>
      <c r="J133" s="151">
        <v>191000</v>
      </c>
    </row>
    <row r="134" spans="1:10" ht="15.75" customHeight="1">
      <c r="A134" s="190" t="s">
        <v>243</v>
      </c>
      <c r="B134" s="149">
        <v>0</v>
      </c>
      <c r="C134" s="150">
        <v>0</v>
      </c>
      <c r="D134" s="188">
        <v>0</v>
      </c>
      <c r="E134" s="153">
        <v>0</v>
      </c>
      <c r="F134" s="153">
        <v>194975.9</v>
      </c>
      <c r="G134" s="153">
        <v>0</v>
      </c>
      <c r="H134" s="150">
        <v>194975.9</v>
      </c>
      <c r="I134" s="150">
        <v>80000</v>
      </c>
      <c r="J134" s="151">
        <v>114975.9</v>
      </c>
    </row>
    <row r="135" spans="1:10" ht="15.75" customHeight="1">
      <c r="A135" s="190" t="s">
        <v>244</v>
      </c>
      <c r="B135" s="149">
        <v>0</v>
      </c>
      <c r="C135" s="150">
        <v>0</v>
      </c>
      <c r="D135" s="188">
        <v>0</v>
      </c>
      <c r="E135" s="153">
        <v>0</v>
      </c>
      <c r="F135" s="153">
        <v>0</v>
      </c>
      <c r="G135" s="153">
        <v>0</v>
      </c>
      <c r="H135" s="150">
        <v>0</v>
      </c>
      <c r="I135" s="150">
        <v>0</v>
      </c>
      <c r="J135" s="151">
        <v>0</v>
      </c>
    </row>
    <row r="136" spans="1:10" ht="15.75" customHeight="1">
      <c r="A136" s="190" t="s">
        <v>245</v>
      </c>
      <c r="B136" s="149">
        <v>0</v>
      </c>
      <c r="C136" s="150">
        <v>0</v>
      </c>
      <c r="D136" s="188">
        <v>0</v>
      </c>
      <c r="E136" s="153">
        <v>0</v>
      </c>
      <c r="F136" s="153">
        <v>0</v>
      </c>
      <c r="G136" s="153">
        <v>0</v>
      </c>
      <c r="H136" s="150">
        <v>0</v>
      </c>
      <c r="I136" s="150">
        <v>0</v>
      </c>
      <c r="J136" s="151">
        <v>0</v>
      </c>
    </row>
    <row r="137" spans="1:10" ht="15.75" customHeight="1">
      <c r="A137" s="190" t="s">
        <v>246</v>
      </c>
      <c r="B137" s="149">
        <v>0</v>
      </c>
      <c r="C137" s="150">
        <v>0</v>
      </c>
      <c r="D137" s="188">
        <v>0</v>
      </c>
      <c r="E137" s="153">
        <v>0</v>
      </c>
      <c r="F137" s="153">
        <v>0</v>
      </c>
      <c r="G137" s="153">
        <v>0</v>
      </c>
      <c r="H137" s="150">
        <v>0</v>
      </c>
      <c r="I137" s="150">
        <v>0</v>
      </c>
      <c r="J137" s="151">
        <v>0</v>
      </c>
    </row>
    <row r="138" spans="1:10" ht="15.75" customHeight="1">
      <c r="A138" s="190" t="s">
        <v>247</v>
      </c>
      <c r="B138" s="149">
        <v>0</v>
      </c>
      <c r="C138" s="150">
        <v>0</v>
      </c>
      <c r="D138" s="188">
        <v>0</v>
      </c>
      <c r="E138" s="153">
        <v>0</v>
      </c>
      <c r="F138" s="153">
        <v>0</v>
      </c>
      <c r="G138" s="153">
        <v>0</v>
      </c>
      <c r="H138" s="150">
        <v>0</v>
      </c>
      <c r="I138" s="150">
        <v>0</v>
      </c>
      <c r="J138" s="151">
        <v>0</v>
      </c>
    </row>
    <row r="139" spans="1:10" ht="15.75" customHeight="1">
      <c r="A139" s="154" t="s">
        <v>248</v>
      </c>
      <c r="B139" s="149">
        <v>193.06</v>
      </c>
      <c r="C139" s="150">
        <v>0</v>
      </c>
      <c r="D139" s="188">
        <v>0</v>
      </c>
      <c r="E139" s="153">
        <v>0</v>
      </c>
      <c r="F139" s="153">
        <v>81324.6</v>
      </c>
      <c r="G139" s="153">
        <v>0</v>
      </c>
      <c r="H139" s="150">
        <v>81131.54</v>
      </c>
      <c r="I139" s="150">
        <v>61000</v>
      </c>
      <c r="J139" s="151">
        <v>20131.54</v>
      </c>
    </row>
    <row r="140" spans="1:10" ht="15.75" customHeight="1">
      <c r="A140" s="154" t="s">
        <v>249</v>
      </c>
      <c r="B140" s="149">
        <v>0</v>
      </c>
      <c r="C140" s="150">
        <v>0</v>
      </c>
      <c r="D140" s="188">
        <v>0</v>
      </c>
      <c r="E140" s="153">
        <v>0</v>
      </c>
      <c r="F140" s="153">
        <v>219446.27</v>
      </c>
      <c r="G140" s="153">
        <v>0</v>
      </c>
      <c r="H140" s="150">
        <v>219446.27</v>
      </c>
      <c r="I140" s="150">
        <v>59000</v>
      </c>
      <c r="J140" s="151">
        <v>160446.27</v>
      </c>
    </row>
    <row r="141" spans="1:10" ht="15.75" customHeight="1">
      <c r="A141" s="154" t="s">
        <v>250</v>
      </c>
      <c r="B141" s="149">
        <v>0</v>
      </c>
      <c r="C141" s="150">
        <v>0</v>
      </c>
      <c r="D141" s="188">
        <v>0</v>
      </c>
      <c r="E141" s="153">
        <v>0</v>
      </c>
      <c r="F141" s="153">
        <v>34620</v>
      </c>
      <c r="G141" s="153">
        <v>0</v>
      </c>
      <c r="H141" s="150">
        <v>34620</v>
      </c>
      <c r="I141" s="150">
        <v>1000</v>
      </c>
      <c r="J141" s="151">
        <v>33620</v>
      </c>
    </row>
    <row r="142" spans="1:10" ht="15.75" customHeight="1">
      <c r="A142" s="189" t="s">
        <v>251</v>
      </c>
      <c r="B142" s="201">
        <v>0</v>
      </c>
      <c r="C142" s="202">
        <v>0</v>
      </c>
      <c r="D142" s="203">
        <v>0</v>
      </c>
      <c r="E142" s="204">
        <v>0</v>
      </c>
      <c r="F142" s="204">
        <v>64423.37</v>
      </c>
      <c r="G142" s="205">
        <v>0</v>
      </c>
      <c r="H142" s="202">
        <v>64423.37</v>
      </c>
      <c r="I142" s="202">
        <v>10000</v>
      </c>
      <c r="J142" s="206">
        <v>54423.37</v>
      </c>
    </row>
    <row r="143" spans="1:10" ht="15.75" customHeight="1">
      <c r="A143" s="154" t="s">
        <v>252</v>
      </c>
      <c r="B143" s="149">
        <v>0</v>
      </c>
      <c r="C143" s="150">
        <v>0</v>
      </c>
      <c r="D143" s="194">
        <v>31278.79</v>
      </c>
      <c r="E143" s="153">
        <v>0</v>
      </c>
      <c r="F143" s="153">
        <v>0</v>
      </c>
      <c r="G143" s="172">
        <v>0</v>
      </c>
      <c r="H143" s="150">
        <v>0</v>
      </c>
      <c r="I143" s="150">
        <v>0</v>
      </c>
      <c r="J143" s="151">
        <v>0</v>
      </c>
    </row>
    <row r="144" spans="1:10" ht="15.75" customHeight="1">
      <c r="A144" s="154" t="s">
        <v>253</v>
      </c>
      <c r="B144" s="149">
        <v>0</v>
      </c>
      <c r="C144" s="150">
        <v>0</v>
      </c>
      <c r="D144" s="188">
        <v>0</v>
      </c>
      <c r="E144" s="153">
        <v>0</v>
      </c>
      <c r="F144" s="153">
        <v>279479.85</v>
      </c>
      <c r="G144" s="172">
        <v>0</v>
      </c>
      <c r="H144" s="150">
        <v>279479.85</v>
      </c>
      <c r="I144" s="150">
        <v>200000</v>
      </c>
      <c r="J144" s="151">
        <v>79479.85</v>
      </c>
    </row>
    <row r="145" spans="1:10" ht="15.75" customHeight="1">
      <c r="A145" s="154" t="s">
        <v>254</v>
      </c>
      <c r="B145" s="149">
        <v>0</v>
      </c>
      <c r="C145" s="150">
        <v>0</v>
      </c>
      <c r="D145" s="207">
        <v>0</v>
      </c>
      <c r="E145" s="153">
        <v>0</v>
      </c>
      <c r="F145" s="172">
        <v>0</v>
      </c>
      <c r="G145" s="150">
        <v>0</v>
      </c>
      <c r="H145" s="150">
        <v>0</v>
      </c>
      <c r="I145" s="150">
        <v>0</v>
      </c>
      <c r="J145" s="208">
        <v>0</v>
      </c>
    </row>
    <row r="146" spans="1:10" ht="15.75" customHeight="1">
      <c r="A146" s="154" t="s">
        <v>255</v>
      </c>
      <c r="B146" s="149">
        <v>0</v>
      </c>
      <c r="C146" s="150">
        <v>0</v>
      </c>
      <c r="D146" s="207">
        <v>0</v>
      </c>
      <c r="E146" s="153">
        <v>0</v>
      </c>
      <c r="F146" s="172">
        <v>0</v>
      </c>
      <c r="G146" s="150">
        <v>0</v>
      </c>
      <c r="H146" s="150">
        <v>0</v>
      </c>
      <c r="I146" s="150">
        <v>0</v>
      </c>
      <c r="J146" s="208">
        <v>0</v>
      </c>
    </row>
    <row r="147" spans="1:10" ht="15.75" customHeight="1">
      <c r="A147" s="154" t="s">
        <v>256</v>
      </c>
      <c r="B147" s="209">
        <v>0</v>
      </c>
      <c r="C147" s="188">
        <v>0</v>
      </c>
      <c r="D147" s="188">
        <v>0</v>
      </c>
      <c r="E147" s="188">
        <v>0</v>
      </c>
      <c r="F147" s="187">
        <v>38803.47</v>
      </c>
      <c r="G147" s="210">
        <v>0</v>
      </c>
      <c r="H147" s="187">
        <v>38803.47</v>
      </c>
      <c r="I147" s="188">
        <v>803.47</v>
      </c>
      <c r="J147" s="211">
        <v>38000</v>
      </c>
    </row>
    <row r="148" spans="1:10" ht="15.75" customHeight="1">
      <c r="A148" s="154" t="s">
        <v>257</v>
      </c>
      <c r="B148" s="212">
        <v>0</v>
      </c>
      <c r="C148" s="187">
        <v>0</v>
      </c>
      <c r="D148" s="187">
        <v>0</v>
      </c>
      <c r="E148" s="187">
        <v>0</v>
      </c>
      <c r="F148" s="187">
        <v>202326.36</v>
      </c>
      <c r="G148" s="187">
        <v>0</v>
      </c>
      <c r="H148" s="187">
        <v>202326.36</v>
      </c>
      <c r="I148" s="187">
        <v>10000</v>
      </c>
      <c r="J148" s="211">
        <v>192326.36</v>
      </c>
    </row>
    <row r="149" spans="1:10" ht="15.75" customHeight="1">
      <c r="A149" s="154" t="s">
        <v>258</v>
      </c>
      <c r="B149" s="212">
        <v>0</v>
      </c>
      <c r="C149" s="187">
        <v>0</v>
      </c>
      <c r="D149" s="187">
        <v>0</v>
      </c>
      <c r="E149" s="187">
        <v>0</v>
      </c>
      <c r="F149" s="187">
        <v>296008.59</v>
      </c>
      <c r="G149" s="187">
        <v>0</v>
      </c>
      <c r="H149" s="187">
        <v>296008.59</v>
      </c>
      <c r="I149" s="187">
        <v>100000</v>
      </c>
      <c r="J149" s="211">
        <v>196008.59</v>
      </c>
    </row>
    <row r="150" spans="1:10" ht="15.75" customHeight="1">
      <c r="A150" s="154" t="s">
        <v>259</v>
      </c>
      <c r="B150" s="212">
        <v>0</v>
      </c>
      <c r="C150" s="187">
        <v>0</v>
      </c>
      <c r="D150" s="187">
        <v>0</v>
      </c>
      <c r="E150" s="187">
        <v>0</v>
      </c>
      <c r="F150" s="187">
        <v>102045</v>
      </c>
      <c r="G150" s="187">
        <v>0</v>
      </c>
      <c r="H150" s="187">
        <v>102045</v>
      </c>
      <c r="I150" s="187">
        <v>10000</v>
      </c>
      <c r="J150" s="211">
        <v>92045</v>
      </c>
    </row>
    <row r="151" spans="1:10" ht="15.75" customHeight="1">
      <c r="A151" s="154" t="s">
        <v>260</v>
      </c>
      <c r="B151" s="212">
        <v>0</v>
      </c>
      <c r="C151" s="187">
        <v>0</v>
      </c>
      <c r="D151" s="187">
        <v>0</v>
      </c>
      <c r="E151" s="187">
        <v>0</v>
      </c>
      <c r="F151" s="187">
        <v>0</v>
      </c>
      <c r="G151" s="187">
        <v>0</v>
      </c>
      <c r="H151" s="187">
        <v>0</v>
      </c>
      <c r="I151" s="187">
        <v>0</v>
      </c>
      <c r="J151" s="211">
        <v>0</v>
      </c>
    </row>
    <row r="152" spans="1:10" ht="15.75" customHeight="1">
      <c r="A152" s="154" t="s">
        <v>261</v>
      </c>
      <c r="B152" s="212">
        <v>509.73</v>
      </c>
      <c r="C152" s="187">
        <v>0</v>
      </c>
      <c r="D152" s="187">
        <v>0</v>
      </c>
      <c r="E152" s="187">
        <v>0</v>
      </c>
      <c r="F152" s="187">
        <v>37007</v>
      </c>
      <c r="G152" s="187">
        <v>0</v>
      </c>
      <c r="H152" s="187">
        <v>36497.27</v>
      </c>
      <c r="I152" s="187">
        <v>27400</v>
      </c>
      <c r="J152" s="211">
        <v>9097.27</v>
      </c>
    </row>
    <row r="153" spans="1:10" ht="15.75" customHeight="1" thickBot="1">
      <c r="A153" s="72" t="s">
        <v>262</v>
      </c>
      <c r="B153" s="213">
        <v>0</v>
      </c>
      <c r="C153" s="174">
        <v>0</v>
      </c>
      <c r="D153" s="174">
        <v>0</v>
      </c>
      <c r="E153" s="174">
        <v>0</v>
      </c>
      <c r="F153" s="174">
        <v>201801.04</v>
      </c>
      <c r="G153" s="174">
        <v>0</v>
      </c>
      <c r="H153" s="214">
        <v>201801.04</v>
      </c>
      <c r="I153" s="174">
        <v>0</v>
      </c>
      <c r="J153" s="215">
        <v>201801.04</v>
      </c>
    </row>
    <row r="154" spans="1:10" ht="15.75" customHeight="1" thickTop="1">
      <c r="A154" s="142"/>
      <c r="B154" s="163"/>
      <c r="C154" s="163"/>
      <c r="D154" s="163"/>
      <c r="E154" s="163"/>
      <c r="F154" s="163"/>
      <c r="G154" s="163"/>
      <c r="H154" s="216"/>
      <c r="I154" s="163"/>
      <c r="J154" s="163"/>
    </row>
    <row r="155" spans="1:10" ht="15.75" customHeight="1" thickBot="1">
      <c r="A155" s="60"/>
      <c r="B155" s="60"/>
      <c r="C155" s="60"/>
      <c r="D155" s="131"/>
      <c r="J155" s="60" t="s">
        <v>57</v>
      </c>
    </row>
    <row r="156" spans="1:10" ht="15.75" customHeight="1" thickBot="1" thickTop="1">
      <c r="A156" s="132" t="s">
        <v>2</v>
      </c>
      <c r="B156" s="177" t="s">
        <v>124</v>
      </c>
      <c r="C156" s="134"/>
      <c r="D156" s="135"/>
      <c r="E156" s="133" t="s">
        <v>125</v>
      </c>
      <c r="F156" s="136"/>
      <c r="G156" s="137"/>
      <c r="H156" s="132" t="s">
        <v>126</v>
      </c>
      <c r="I156" s="138" t="s">
        <v>127</v>
      </c>
      <c r="J156" s="139"/>
    </row>
    <row r="157" spans="1:10" ht="15.75" customHeight="1" thickTop="1">
      <c r="A157" s="140"/>
      <c r="B157" s="183" t="s">
        <v>81</v>
      </c>
      <c r="C157" s="140" t="s">
        <v>128</v>
      </c>
      <c r="D157" s="142" t="s">
        <v>129</v>
      </c>
      <c r="E157" s="140" t="s">
        <v>81</v>
      </c>
      <c r="F157" s="140" t="s">
        <v>130</v>
      </c>
      <c r="G157" s="140" t="s">
        <v>131</v>
      </c>
      <c r="H157" s="140" t="s">
        <v>132</v>
      </c>
      <c r="I157" s="140" t="s">
        <v>12</v>
      </c>
      <c r="J157" s="140" t="s">
        <v>133</v>
      </c>
    </row>
    <row r="158" spans="1:10" ht="15.75" customHeight="1">
      <c r="A158" s="140"/>
      <c r="B158" s="183"/>
      <c r="C158" s="140" t="s">
        <v>134</v>
      </c>
      <c r="D158" s="142" t="s">
        <v>135</v>
      </c>
      <c r="E158" s="140"/>
      <c r="F158" s="140" t="s">
        <v>10</v>
      </c>
      <c r="G158" s="143" t="s">
        <v>136</v>
      </c>
      <c r="H158" s="140" t="s">
        <v>137</v>
      </c>
      <c r="I158" s="144" t="s">
        <v>16</v>
      </c>
      <c r="J158" s="144" t="s">
        <v>17</v>
      </c>
    </row>
    <row r="159" spans="1:10" ht="15.75" customHeight="1" thickBot="1">
      <c r="A159" s="145"/>
      <c r="B159" s="184"/>
      <c r="C159" s="145" t="s">
        <v>138</v>
      </c>
      <c r="D159" s="72" t="s">
        <v>139</v>
      </c>
      <c r="E159" s="146"/>
      <c r="F159" s="145"/>
      <c r="G159" s="147">
        <v>2008</v>
      </c>
      <c r="H159" s="145"/>
      <c r="I159" s="146"/>
      <c r="J159" s="146"/>
    </row>
    <row r="160" spans="1:10" ht="15.75" customHeight="1" thickTop="1">
      <c r="A160" s="179" t="s">
        <v>263</v>
      </c>
      <c r="B160" s="185">
        <v>0</v>
      </c>
      <c r="C160" s="155">
        <v>0</v>
      </c>
      <c r="D160" s="155">
        <v>0</v>
      </c>
      <c r="E160" s="155">
        <v>0</v>
      </c>
      <c r="F160" s="155">
        <v>16718.17</v>
      </c>
      <c r="G160" s="155">
        <v>0</v>
      </c>
      <c r="H160" s="217">
        <v>16718.17</v>
      </c>
      <c r="I160" s="218">
        <v>13000</v>
      </c>
      <c r="J160" s="219">
        <v>3718.17</v>
      </c>
    </row>
    <row r="161" spans="1:10" ht="15.75" customHeight="1">
      <c r="A161" s="154" t="s">
        <v>264</v>
      </c>
      <c r="B161" s="220">
        <v>5450.11</v>
      </c>
      <c r="C161" s="181">
        <v>0</v>
      </c>
      <c r="D161" s="181">
        <v>0</v>
      </c>
      <c r="E161" s="181">
        <v>0</v>
      </c>
      <c r="F161" s="181">
        <v>80895.91</v>
      </c>
      <c r="G161" s="181">
        <v>0</v>
      </c>
      <c r="H161" s="221">
        <v>75445.8</v>
      </c>
      <c r="I161" s="181">
        <v>30000</v>
      </c>
      <c r="J161" s="222">
        <v>45445.8</v>
      </c>
    </row>
    <row r="162" spans="1:10" ht="15.75" customHeight="1">
      <c r="A162" s="154" t="s">
        <v>265</v>
      </c>
      <c r="B162" s="220">
        <v>2257449.53</v>
      </c>
      <c r="C162" s="181">
        <v>0</v>
      </c>
      <c r="D162" s="181">
        <v>0</v>
      </c>
      <c r="E162" s="181">
        <v>0</v>
      </c>
      <c r="F162" s="181">
        <v>78499.28</v>
      </c>
      <c r="G162" s="181">
        <v>0</v>
      </c>
      <c r="H162" s="221">
        <v>0</v>
      </c>
      <c r="I162" s="181">
        <v>0</v>
      </c>
      <c r="J162" s="222">
        <v>0</v>
      </c>
    </row>
    <row r="163" spans="1:10" ht="15.75" customHeight="1">
      <c r="A163" s="154" t="s">
        <v>266</v>
      </c>
      <c r="B163" s="149">
        <v>9990.84</v>
      </c>
      <c r="C163" s="150">
        <v>0</v>
      </c>
      <c r="D163" s="150">
        <v>0</v>
      </c>
      <c r="E163" s="150">
        <v>0</v>
      </c>
      <c r="F163" s="150">
        <v>263645.42</v>
      </c>
      <c r="G163" s="155">
        <v>0</v>
      </c>
      <c r="H163" s="223">
        <v>253654.58</v>
      </c>
      <c r="I163" s="150">
        <v>118000</v>
      </c>
      <c r="J163" s="151">
        <v>135654.58</v>
      </c>
    </row>
    <row r="164" spans="1:10" ht="15.75" customHeight="1">
      <c r="A164" s="190" t="s">
        <v>267</v>
      </c>
      <c r="B164" s="224">
        <v>0</v>
      </c>
      <c r="C164" s="153">
        <v>0</v>
      </c>
      <c r="D164" s="150">
        <v>0</v>
      </c>
      <c r="E164" s="153">
        <v>0</v>
      </c>
      <c r="F164" s="150">
        <v>0</v>
      </c>
      <c r="G164" s="150">
        <v>0</v>
      </c>
      <c r="H164" s="223">
        <v>0</v>
      </c>
      <c r="I164" s="150">
        <v>0</v>
      </c>
      <c r="J164" s="151">
        <v>0</v>
      </c>
    </row>
    <row r="165" spans="1:10" ht="15.75" customHeight="1">
      <c r="A165" s="190" t="s">
        <v>268</v>
      </c>
      <c r="B165" s="149">
        <v>21323.32</v>
      </c>
      <c r="C165" s="150">
        <v>0</v>
      </c>
      <c r="D165" s="150">
        <v>0</v>
      </c>
      <c r="E165" s="153">
        <v>0</v>
      </c>
      <c r="F165" s="153">
        <v>258143.26</v>
      </c>
      <c r="G165" s="153">
        <v>0</v>
      </c>
      <c r="H165" s="225">
        <v>236819.94</v>
      </c>
      <c r="I165" s="150">
        <v>190000</v>
      </c>
      <c r="J165" s="151">
        <v>46819.94</v>
      </c>
    </row>
    <row r="166" spans="1:10" ht="15.75" customHeight="1">
      <c r="A166" s="190" t="s">
        <v>269</v>
      </c>
      <c r="B166" s="149">
        <v>258588.82</v>
      </c>
      <c r="C166" s="150">
        <v>0</v>
      </c>
      <c r="D166" s="150">
        <v>0</v>
      </c>
      <c r="E166" s="153">
        <v>0</v>
      </c>
      <c r="F166" s="153">
        <v>624778</v>
      </c>
      <c r="G166" s="153">
        <v>0</v>
      </c>
      <c r="H166" s="225">
        <v>624778</v>
      </c>
      <c r="I166" s="150">
        <v>499822</v>
      </c>
      <c r="J166" s="151">
        <v>124956</v>
      </c>
    </row>
    <row r="167" spans="1:10" ht="15.75" customHeight="1">
      <c r="A167" s="190" t="s">
        <v>270</v>
      </c>
      <c r="B167" s="149">
        <v>0</v>
      </c>
      <c r="C167" s="150">
        <v>0</v>
      </c>
      <c r="D167" s="150">
        <v>0</v>
      </c>
      <c r="E167" s="153">
        <v>0</v>
      </c>
      <c r="F167" s="153">
        <v>615521.81</v>
      </c>
      <c r="G167" s="153">
        <v>0</v>
      </c>
      <c r="H167" s="225">
        <v>615521.81</v>
      </c>
      <c r="I167" s="150">
        <v>50000</v>
      </c>
      <c r="J167" s="151">
        <v>565521.81</v>
      </c>
    </row>
    <row r="168" spans="1:10" ht="15.75" customHeight="1">
      <c r="A168" s="190" t="s">
        <v>271</v>
      </c>
      <c r="B168" s="220">
        <v>66113</v>
      </c>
      <c r="C168" s="181">
        <v>0</v>
      </c>
      <c r="D168" s="181">
        <v>0</v>
      </c>
      <c r="E168" s="172">
        <v>0</v>
      </c>
      <c r="F168" s="172">
        <v>8004290.56</v>
      </c>
      <c r="G168" s="172">
        <v>0</v>
      </c>
      <c r="H168" s="226">
        <v>7938177.56</v>
      </c>
      <c r="I168" s="181">
        <v>500000</v>
      </c>
      <c r="J168" s="222">
        <v>7438177.56</v>
      </c>
    </row>
    <row r="169" spans="1:10" ht="15.75" customHeight="1">
      <c r="A169" s="190" t="s">
        <v>272</v>
      </c>
      <c r="B169" s="149">
        <v>7608.07</v>
      </c>
      <c r="C169" s="150">
        <v>0</v>
      </c>
      <c r="D169" s="150">
        <v>0</v>
      </c>
      <c r="E169" s="153">
        <v>0</v>
      </c>
      <c r="F169" s="153">
        <v>449784.7</v>
      </c>
      <c r="G169" s="153">
        <v>0</v>
      </c>
      <c r="H169" s="225">
        <v>442176.63</v>
      </c>
      <c r="I169" s="150">
        <v>270000</v>
      </c>
      <c r="J169" s="151">
        <v>172176.63</v>
      </c>
    </row>
    <row r="170" spans="1:10" ht="15.75" customHeight="1">
      <c r="A170" s="190" t="s">
        <v>273</v>
      </c>
      <c r="B170" s="149">
        <v>0</v>
      </c>
      <c r="C170" s="150">
        <v>0</v>
      </c>
      <c r="D170" s="150">
        <v>0</v>
      </c>
      <c r="E170" s="153">
        <v>0</v>
      </c>
      <c r="F170" s="153">
        <v>116867.64</v>
      </c>
      <c r="G170" s="153">
        <v>0</v>
      </c>
      <c r="H170" s="225">
        <v>116867.64</v>
      </c>
      <c r="I170" s="150">
        <v>70086</v>
      </c>
      <c r="J170" s="151">
        <v>46781.64</v>
      </c>
    </row>
    <row r="171" spans="1:10" ht="15.75" customHeight="1">
      <c r="A171" s="190" t="s">
        <v>274</v>
      </c>
      <c r="B171" s="149">
        <v>0</v>
      </c>
      <c r="C171" s="150">
        <v>0</v>
      </c>
      <c r="D171" s="150">
        <v>0</v>
      </c>
      <c r="E171" s="153">
        <v>0</v>
      </c>
      <c r="F171" s="153">
        <v>329680.09</v>
      </c>
      <c r="G171" s="153">
        <v>0</v>
      </c>
      <c r="H171" s="225">
        <v>329680.09</v>
      </c>
      <c r="I171" s="150">
        <v>214292</v>
      </c>
      <c r="J171" s="151">
        <v>115388.09</v>
      </c>
    </row>
    <row r="172" spans="1:10" ht="15.75" customHeight="1">
      <c r="A172" s="190" t="s">
        <v>275</v>
      </c>
      <c r="B172" s="149">
        <v>0</v>
      </c>
      <c r="C172" s="150">
        <v>0</v>
      </c>
      <c r="D172" s="150">
        <v>0</v>
      </c>
      <c r="E172" s="153">
        <v>0</v>
      </c>
      <c r="F172" s="153">
        <v>134702.56</v>
      </c>
      <c r="G172" s="153">
        <v>0</v>
      </c>
      <c r="H172" s="226">
        <v>134702.56</v>
      </c>
      <c r="I172" s="181">
        <v>29657</v>
      </c>
      <c r="J172" s="222">
        <v>105045.56</v>
      </c>
    </row>
    <row r="173" spans="1:10" ht="15.75" customHeight="1">
      <c r="A173" s="190" t="s">
        <v>276</v>
      </c>
      <c r="B173" s="149">
        <v>0</v>
      </c>
      <c r="C173" s="150">
        <v>0</v>
      </c>
      <c r="D173" s="150">
        <v>0</v>
      </c>
      <c r="E173" s="153">
        <v>0</v>
      </c>
      <c r="F173" s="153">
        <v>171617.81</v>
      </c>
      <c r="G173" s="153">
        <v>0</v>
      </c>
      <c r="H173" s="225">
        <v>171617.81</v>
      </c>
      <c r="I173" s="150">
        <v>70000</v>
      </c>
      <c r="J173" s="151">
        <v>101617.81</v>
      </c>
    </row>
    <row r="174" spans="1:10" ht="15.75" customHeight="1">
      <c r="A174" s="190" t="s">
        <v>277</v>
      </c>
      <c r="B174" s="220">
        <v>78291.82</v>
      </c>
      <c r="C174" s="181">
        <v>0</v>
      </c>
      <c r="D174" s="181">
        <v>0</v>
      </c>
      <c r="E174" s="172">
        <v>0</v>
      </c>
      <c r="F174" s="172">
        <v>205554.78</v>
      </c>
      <c r="G174" s="172">
        <v>0</v>
      </c>
      <c r="H174" s="226">
        <v>205554.78</v>
      </c>
      <c r="I174" s="181">
        <v>160000</v>
      </c>
      <c r="J174" s="222">
        <v>45554.78</v>
      </c>
    </row>
    <row r="175" spans="1:10" ht="15.75" customHeight="1">
      <c r="A175" s="190" t="s">
        <v>278</v>
      </c>
      <c r="B175" s="149">
        <v>0</v>
      </c>
      <c r="C175" s="150">
        <v>0</v>
      </c>
      <c r="D175" s="150">
        <v>0</v>
      </c>
      <c r="E175" s="153">
        <v>0</v>
      </c>
      <c r="F175" s="153">
        <v>154146</v>
      </c>
      <c r="G175" s="153">
        <v>0</v>
      </c>
      <c r="H175" s="225">
        <v>154146</v>
      </c>
      <c r="I175" s="150">
        <v>123316</v>
      </c>
      <c r="J175" s="151">
        <v>30830</v>
      </c>
    </row>
    <row r="176" spans="1:10" ht="15.75" customHeight="1">
      <c r="A176" s="190" t="s">
        <v>279</v>
      </c>
      <c r="B176" s="149">
        <v>0</v>
      </c>
      <c r="C176" s="150">
        <v>0</v>
      </c>
      <c r="D176" s="150">
        <v>0</v>
      </c>
      <c r="E176" s="153">
        <v>0</v>
      </c>
      <c r="F176" s="153">
        <v>441152.46</v>
      </c>
      <c r="G176" s="153">
        <v>0</v>
      </c>
      <c r="H176" s="225">
        <v>441152.46</v>
      </c>
      <c r="I176" s="150">
        <v>200000</v>
      </c>
      <c r="J176" s="151">
        <v>241152.46</v>
      </c>
    </row>
    <row r="177" spans="1:10" ht="15.75" customHeight="1">
      <c r="A177" s="190" t="s">
        <v>280</v>
      </c>
      <c r="B177" s="149">
        <v>0</v>
      </c>
      <c r="C177" s="150">
        <v>0</v>
      </c>
      <c r="D177" s="202">
        <v>0</v>
      </c>
      <c r="E177" s="153">
        <v>0</v>
      </c>
      <c r="F177" s="153">
        <v>198946.49</v>
      </c>
      <c r="G177" s="205">
        <v>0</v>
      </c>
      <c r="H177" s="225">
        <v>198946.49</v>
      </c>
      <c r="I177" s="181">
        <v>159157</v>
      </c>
      <c r="J177" s="222">
        <v>39789.49</v>
      </c>
    </row>
    <row r="178" spans="1:10" ht="15.75" customHeight="1">
      <c r="A178" s="192" t="s">
        <v>281</v>
      </c>
      <c r="B178" s="185">
        <v>2344.41</v>
      </c>
      <c r="C178" s="155">
        <v>0</v>
      </c>
      <c r="D178" s="153">
        <v>0</v>
      </c>
      <c r="E178" s="166">
        <v>0</v>
      </c>
      <c r="F178" s="166">
        <v>24795.93</v>
      </c>
      <c r="G178" s="150">
        <v>0</v>
      </c>
      <c r="H178" s="227">
        <v>24795.93</v>
      </c>
      <c r="I178" s="155">
        <v>19836</v>
      </c>
      <c r="J178" s="167">
        <v>4959.93</v>
      </c>
    </row>
    <row r="179" spans="1:10" ht="15.75" customHeight="1">
      <c r="A179" s="190" t="s">
        <v>282</v>
      </c>
      <c r="B179" s="149">
        <v>0</v>
      </c>
      <c r="C179" s="150">
        <v>0</v>
      </c>
      <c r="D179" s="153">
        <v>0</v>
      </c>
      <c r="E179" s="153">
        <v>0</v>
      </c>
      <c r="F179" s="153">
        <v>290941.54</v>
      </c>
      <c r="G179" s="150">
        <v>0</v>
      </c>
      <c r="H179" s="225">
        <v>290941.54</v>
      </c>
      <c r="I179" s="150">
        <v>232753</v>
      </c>
      <c r="J179" s="151">
        <v>58188.54</v>
      </c>
    </row>
    <row r="180" spans="1:10" ht="15.75" customHeight="1">
      <c r="A180" s="190" t="s">
        <v>283</v>
      </c>
      <c r="B180" s="149">
        <v>0</v>
      </c>
      <c r="C180" s="150">
        <v>0</v>
      </c>
      <c r="D180" s="150">
        <v>0</v>
      </c>
      <c r="E180" s="153">
        <v>0</v>
      </c>
      <c r="F180" s="153">
        <v>92000</v>
      </c>
      <c r="G180" s="150">
        <v>0</v>
      </c>
      <c r="H180" s="225">
        <v>92000</v>
      </c>
      <c r="I180" s="181">
        <v>0</v>
      </c>
      <c r="J180" s="222">
        <v>92000</v>
      </c>
    </row>
    <row r="181" spans="1:10" ht="15.75" customHeight="1">
      <c r="A181" s="154" t="s">
        <v>284</v>
      </c>
      <c r="B181" s="149">
        <v>13770.82</v>
      </c>
      <c r="C181" s="150">
        <v>0</v>
      </c>
      <c r="D181" s="150">
        <v>0</v>
      </c>
      <c r="E181" s="150">
        <v>0</v>
      </c>
      <c r="F181" s="150">
        <v>299242.19</v>
      </c>
      <c r="G181" s="150">
        <v>0</v>
      </c>
      <c r="H181" s="223">
        <v>285471.37</v>
      </c>
      <c r="I181" s="150">
        <v>200000</v>
      </c>
      <c r="J181" s="151">
        <v>85471.37</v>
      </c>
    </row>
    <row r="182" spans="1:10" ht="15.75" customHeight="1">
      <c r="A182" s="154" t="s">
        <v>285</v>
      </c>
      <c r="B182" s="149">
        <v>0</v>
      </c>
      <c r="C182" s="150">
        <v>0</v>
      </c>
      <c r="D182" s="150">
        <v>0</v>
      </c>
      <c r="E182" s="150">
        <v>0</v>
      </c>
      <c r="F182" s="150">
        <v>479718.8</v>
      </c>
      <c r="G182" s="150">
        <v>0</v>
      </c>
      <c r="H182" s="223">
        <v>479718.8</v>
      </c>
      <c r="I182" s="150">
        <v>0</v>
      </c>
      <c r="J182" s="151">
        <v>479718.8</v>
      </c>
    </row>
    <row r="183" spans="1:10" ht="15.75" customHeight="1">
      <c r="A183" s="154" t="s">
        <v>286</v>
      </c>
      <c r="B183" s="149">
        <v>70.65</v>
      </c>
      <c r="C183" s="150">
        <v>0</v>
      </c>
      <c r="D183" s="150">
        <v>0</v>
      </c>
      <c r="E183" s="150">
        <v>0</v>
      </c>
      <c r="F183" s="150">
        <v>61537.26</v>
      </c>
      <c r="G183" s="150">
        <v>0</v>
      </c>
      <c r="H183" s="223">
        <v>61466.61</v>
      </c>
      <c r="I183" s="150">
        <v>40000</v>
      </c>
      <c r="J183" s="151">
        <v>21466.61</v>
      </c>
    </row>
    <row r="184" spans="1:10" ht="15.75" customHeight="1" thickBot="1">
      <c r="A184" s="173" t="s">
        <v>287</v>
      </c>
      <c r="B184" s="196">
        <v>0</v>
      </c>
      <c r="C184" s="159">
        <v>0</v>
      </c>
      <c r="D184" s="159">
        <v>0</v>
      </c>
      <c r="E184" s="159">
        <v>0</v>
      </c>
      <c r="F184" s="159">
        <v>27410</v>
      </c>
      <c r="G184" s="159">
        <v>0</v>
      </c>
      <c r="H184" s="228">
        <v>27410</v>
      </c>
      <c r="I184" s="159">
        <v>21900</v>
      </c>
      <c r="J184" s="161">
        <v>5510</v>
      </c>
    </row>
    <row r="185" spans="1:10" ht="15.75" customHeight="1" thickTop="1">
      <c r="A185" s="142"/>
      <c r="B185" s="163"/>
      <c r="C185" s="163"/>
      <c r="D185" s="163"/>
      <c r="E185" s="163"/>
      <c r="F185" s="163"/>
      <c r="G185" s="163"/>
      <c r="H185" s="216"/>
      <c r="I185" s="163"/>
      <c r="J185" s="163"/>
    </row>
    <row r="186" spans="1:10" ht="15.75" customHeight="1" thickBot="1">
      <c r="A186" s="60"/>
      <c r="B186" s="60"/>
      <c r="C186" s="60"/>
      <c r="D186" s="131"/>
      <c r="J186" s="60" t="s">
        <v>57</v>
      </c>
    </row>
    <row r="187" spans="1:10" ht="15.75" customHeight="1" thickBot="1" thickTop="1">
      <c r="A187" s="132" t="s">
        <v>2</v>
      </c>
      <c r="B187" s="133" t="s">
        <v>124</v>
      </c>
      <c r="C187" s="134"/>
      <c r="D187" s="135"/>
      <c r="E187" s="133" t="s">
        <v>125</v>
      </c>
      <c r="F187" s="136"/>
      <c r="G187" s="137"/>
      <c r="H187" s="132" t="s">
        <v>126</v>
      </c>
      <c r="I187" s="138" t="s">
        <v>127</v>
      </c>
      <c r="J187" s="139"/>
    </row>
    <row r="188" spans="1:10" ht="15.75" customHeight="1" thickTop="1">
      <c r="A188" s="140"/>
      <c r="B188" s="141" t="s">
        <v>81</v>
      </c>
      <c r="C188" s="140" t="s">
        <v>128</v>
      </c>
      <c r="D188" s="142" t="s">
        <v>129</v>
      </c>
      <c r="E188" s="140" t="s">
        <v>81</v>
      </c>
      <c r="F188" s="140" t="s">
        <v>130</v>
      </c>
      <c r="G188" s="140" t="s">
        <v>131</v>
      </c>
      <c r="H188" s="140" t="s">
        <v>132</v>
      </c>
      <c r="I188" s="140" t="s">
        <v>12</v>
      </c>
      <c r="J188" s="140" t="s">
        <v>133</v>
      </c>
    </row>
    <row r="189" spans="1:10" ht="15.75" customHeight="1">
      <c r="A189" s="140"/>
      <c r="B189" s="141"/>
      <c r="C189" s="140" t="s">
        <v>134</v>
      </c>
      <c r="D189" s="142" t="s">
        <v>135</v>
      </c>
      <c r="E189" s="140"/>
      <c r="F189" s="140" t="s">
        <v>10</v>
      </c>
      <c r="G189" s="143" t="s">
        <v>136</v>
      </c>
      <c r="H189" s="140" t="s">
        <v>137</v>
      </c>
      <c r="I189" s="144" t="s">
        <v>16</v>
      </c>
      <c r="J189" s="144" t="s">
        <v>17</v>
      </c>
    </row>
    <row r="190" spans="1:10" ht="15.75" customHeight="1" thickBot="1">
      <c r="A190" s="145"/>
      <c r="B190" s="145"/>
      <c r="C190" s="145" t="s">
        <v>138</v>
      </c>
      <c r="D190" s="72" t="s">
        <v>139</v>
      </c>
      <c r="E190" s="146"/>
      <c r="F190" s="145"/>
      <c r="G190" s="147">
        <v>2008</v>
      </c>
      <c r="H190" s="145"/>
      <c r="I190" s="146"/>
      <c r="J190" s="146"/>
    </row>
    <row r="191" spans="1:10" ht="15.75" customHeight="1" thickTop="1">
      <c r="A191" s="229" t="s">
        <v>288</v>
      </c>
      <c r="B191" s="185">
        <v>0</v>
      </c>
      <c r="C191" s="155">
        <v>0</v>
      </c>
      <c r="D191" s="155">
        <v>0</v>
      </c>
      <c r="E191" s="155">
        <v>0</v>
      </c>
      <c r="F191" s="155">
        <v>430000</v>
      </c>
      <c r="G191" s="186">
        <v>0</v>
      </c>
      <c r="H191" s="230">
        <v>430000</v>
      </c>
      <c r="I191" s="155">
        <v>300000</v>
      </c>
      <c r="J191" s="167">
        <v>130000</v>
      </c>
    </row>
    <row r="192" spans="1:10" ht="15.75" customHeight="1">
      <c r="A192" s="154" t="s">
        <v>289</v>
      </c>
      <c r="B192" s="149">
        <v>5487.28</v>
      </c>
      <c r="C192" s="150">
        <v>0</v>
      </c>
      <c r="D192" s="150">
        <v>0</v>
      </c>
      <c r="E192" s="150">
        <v>0</v>
      </c>
      <c r="F192" s="150">
        <v>5745407.54</v>
      </c>
      <c r="G192" s="150">
        <v>0</v>
      </c>
      <c r="H192" s="223">
        <v>5739920.26</v>
      </c>
      <c r="I192" s="150">
        <v>2000000</v>
      </c>
      <c r="J192" s="151">
        <v>3739920.26</v>
      </c>
    </row>
    <row r="193" spans="1:10" ht="15.75" customHeight="1">
      <c r="A193" s="154" t="s">
        <v>290</v>
      </c>
      <c r="B193" s="149">
        <v>0</v>
      </c>
      <c r="C193" s="150">
        <v>0</v>
      </c>
      <c r="D193" s="150">
        <v>0</v>
      </c>
      <c r="E193" s="150">
        <v>0</v>
      </c>
      <c r="F193" s="150">
        <v>201668.7</v>
      </c>
      <c r="G193" s="150">
        <v>0</v>
      </c>
      <c r="H193" s="223">
        <v>201668.7</v>
      </c>
      <c r="I193" s="150">
        <v>50000</v>
      </c>
      <c r="J193" s="151">
        <v>151668.7</v>
      </c>
    </row>
    <row r="194" spans="1:10" ht="15.75" customHeight="1">
      <c r="A194" s="154" t="s">
        <v>291</v>
      </c>
      <c r="B194" s="149">
        <v>235758.09</v>
      </c>
      <c r="C194" s="150">
        <v>0</v>
      </c>
      <c r="D194" s="150">
        <v>0</v>
      </c>
      <c r="E194" s="150">
        <v>0</v>
      </c>
      <c r="F194" s="150">
        <v>262524</v>
      </c>
      <c r="G194" s="187">
        <v>0</v>
      </c>
      <c r="H194" s="223">
        <v>26765.91</v>
      </c>
      <c r="I194" s="181">
        <v>0</v>
      </c>
      <c r="J194" s="222">
        <v>26765.91</v>
      </c>
    </row>
    <row r="195" spans="1:10" ht="15.75" customHeight="1">
      <c r="A195" s="154" t="s">
        <v>292</v>
      </c>
      <c r="B195" s="149">
        <v>0</v>
      </c>
      <c r="C195" s="150">
        <v>0</v>
      </c>
      <c r="D195" s="150">
        <v>0</v>
      </c>
      <c r="E195" s="150">
        <v>0</v>
      </c>
      <c r="F195" s="150">
        <v>63943</v>
      </c>
      <c r="G195" s="187">
        <v>0</v>
      </c>
      <c r="H195" s="223">
        <v>63943</v>
      </c>
      <c r="I195" s="150">
        <v>30000</v>
      </c>
      <c r="J195" s="151">
        <v>33943</v>
      </c>
    </row>
    <row r="196" spans="1:10" ht="15.75" customHeight="1">
      <c r="A196" s="154" t="s">
        <v>293</v>
      </c>
      <c r="B196" s="149">
        <v>0</v>
      </c>
      <c r="C196" s="150">
        <v>0</v>
      </c>
      <c r="D196" s="150">
        <v>0</v>
      </c>
      <c r="E196" s="150">
        <v>0</v>
      </c>
      <c r="F196" s="150">
        <v>327515.09</v>
      </c>
      <c r="G196" s="187">
        <v>0</v>
      </c>
      <c r="H196" s="223">
        <v>327515.09</v>
      </c>
      <c r="I196" s="150">
        <v>90992</v>
      </c>
      <c r="J196" s="151">
        <v>236523.09</v>
      </c>
    </row>
    <row r="197" spans="1:10" ht="15.75" customHeight="1">
      <c r="A197" s="154" t="s">
        <v>294</v>
      </c>
      <c r="B197" s="149">
        <v>0</v>
      </c>
      <c r="C197" s="150">
        <v>0</v>
      </c>
      <c r="D197" s="150">
        <v>0</v>
      </c>
      <c r="E197" s="150">
        <v>0</v>
      </c>
      <c r="F197" s="150">
        <v>220306.46</v>
      </c>
      <c r="G197" s="187">
        <v>0</v>
      </c>
      <c r="H197" s="223">
        <v>220306.46</v>
      </c>
      <c r="I197" s="181">
        <v>176240</v>
      </c>
      <c r="J197" s="222">
        <v>44066.46</v>
      </c>
    </row>
    <row r="198" spans="1:10" ht="15.75" customHeight="1">
      <c r="A198" s="154" t="s">
        <v>295</v>
      </c>
      <c r="B198" s="149">
        <v>0</v>
      </c>
      <c r="C198" s="150">
        <v>0</v>
      </c>
      <c r="D198" s="150">
        <v>0</v>
      </c>
      <c r="E198" s="150">
        <v>0</v>
      </c>
      <c r="F198" s="150">
        <v>302420.5</v>
      </c>
      <c r="G198" s="187">
        <v>0</v>
      </c>
      <c r="H198" s="223">
        <v>302420.5</v>
      </c>
      <c r="I198" s="150">
        <v>100000</v>
      </c>
      <c r="J198" s="151">
        <v>202420.5</v>
      </c>
    </row>
    <row r="199" spans="1:10" ht="15.75" customHeight="1">
      <c r="A199" s="154" t="s">
        <v>296</v>
      </c>
      <c r="B199" s="149">
        <v>3169.26</v>
      </c>
      <c r="C199" s="150">
        <v>0</v>
      </c>
      <c r="D199" s="150">
        <v>0</v>
      </c>
      <c r="E199" s="150">
        <v>0</v>
      </c>
      <c r="F199" s="150">
        <v>1138802.56</v>
      </c>
      <c r="G199" s="226" t="s">
        <v>297</v>
      </c>
      <c r="H199" s="223">
        <v>1136737.8</v>
      </c>
      <c r="I199" s="150">
        <v>130000</v>
      </c>
      <c r="J199" s="151">
        <v>1006737.8</v>
      </c>
    </row>
    <row r="200" spans="1:10" ht="15.75" customHeight="1">
      <c r="A200" s="154" t="s">
        <v>298</v>
      </c>
      <c r="B200" s="149">
        <v>0</v>
      </c>
      <c r="C200" s="150">
        <v>0</v>
      </c>
      <c r="D200" s="150">
        <v>0</v>
      </c>
      <c r="E200" s="150">
        <v>0</v>
      </c>
      <c r="F200" s="150">
        <v>2403366.78</v>
      </c>
      <c r="G200" s="150">
        <v>0</v>
      </c>
      <c r="H200" s="223">
        <f>F200</f>
        <v>2403366.78</v>
      </c>
      <c r="I200" s="150">
        <v>10000</v>
      </c>
      <c r="J200" s="151">
        <f aca="true" t="shared" si="2" ref="J200:J205">H200-I200</f>
        <v>2393366.78</v>
      </c>
    </row>
    <row r="201" spans="1:10" ht="15.75" customHeight="1">
      <c r="A201" s="231" t="s">
        <v>299</v>
      </c>
      <c r="B201" s="232">
        <v>0</v>
      </c>
      <c r="C201" s="218">
        <v>0</v>
      </c>
      <c r="D201" s="217">
        <v>0</v>
      </c>
      <c r="E201" s="218">
        <v>0</v>
      </c>
      <c r="F201" s="218">
        <v>450369.76</v>
      </c>
      <c r="G201" s="218">
        <v>0</v>
      </c>
      <c r="H201" s="218">
        <f>F201</f>
        <v>450369.76</v>
      </c>
      <c r="I201" s="218">
        <v>200000</v>
      </c>
      <c r="J201" s="219">
        <f t="shared" si="2"/>
        <v>250369.76</v>
      </c>
    </row>
    <row r="202" spans="1:10" ht="15.75" customHeight="1">
      <c r="A202" s="148" t="s">
        <v>300</v>
      </c>
      <c r="B202" s="220">
        <v>0</v>
      </c>
      <c r="C202" s="181">
        <v>0</v>
      </c>
      <c r="D202" s="181">
        <v>0</v>
      </c>
      <c r="E202" s="181">
        <v>0</v>
      </c>
      <c r="F202" s="181">
        <v>142535.4</v>
      </c>
      <c r="G202" s="181">
        <v>0</v>
      </c>
      <c r="H202" s="181">
        <f>F202</f>
        <v>142535.4</v>
      </c>
      <c r="I202" s="181">
        <v>28000</v>
      </c>
      <c r="J202" s="222">
        <f t="shared" si="2"/>
        <v>114535.4</v>
      </c>
    </row>
    <row r="203" spans="1:10" ht="15.75" customHeight="1">
      <c r="A203" s="148" t="s">
        <v>301</v>
      </c>
      <c r="B203" s="220">
        <v>2324</v>
      </c>
      <c r="C203" s="172">
        <v>0</v>
      </c>
      <c r="D203" s="181">
        <v>0</v>
      </c>
      <c r="E203" s="181">
        <v>0</v>
      </c>
      <c r="F203" s="181">
        <v>132737.98</v>
      </c>
      <c r="G203" s="181">
        <v>0</v>
      </c>
      <c r="H203" s="181">
        <f>F203-B203</f>
        <v>130413.98000000001</v>
      </c>
      <c r="I203" s="181">
        <v>62998</v>
      </c>
      <c r="J203" s="222">
        <f t="shared" si="2"/>
        <v>67415.98000000001</v>
      </c>
    </row>
    <row r="204" spans="1:10" ht="15.75" customHeight="1">
      <c r="A204" s="148" t="s">
        <v>302</v>
      </c>
      <c r="B204" s="220">
        <v>101656.41</v>
      </c>
      <c r="C204" s="181">
        <v>0</v>
      </c>
      <c r="D204" s="181">
        <v>0</v>
      </c>
      <c r="E204" s="181">
        <v>0</v>
      </c>
      <c r="F204" s="181">
        <v>212496.36</v>
      </c>
      <c r="G204" s="181">
        <v>0</v>
      </c>
      <c r="H204" s="181">
        <f>F204</f>
        <v>212496.36</v>
      </c>
      <c r="I204" s="181">
        <v>100000</v>
      </c>
      <c r="J204" s="222">
        <f t="shared" si="2"/>
        <v>112496.35999999999</v>
      </c>
    </row>
    <row r="205" spans="1:10" ht="15.75" customHeight="1">
      <c r="A205" s="148" t="s">
        <v>303</v>
      </c>
      <c r="B205" s="220">
        <v>6563.01</v>
      </c>
      <c r="C205" s="181">
        <v>0</v>
      </c>
      <c r="D205" s="181">
        <v>0</v>
      </c>
      <c r="E205" s="181">
        <v>0</v>
      </c>
      <c r="F205" s="181">
        <v>68935.54</v>
      </c>
      <c r="G205" s="181">
        <v>0</v>
      </c>
      <c r="H205" s="181">
        <f>F205-B205</f>
        <v>62372.52999999999</v>
      </c>
      <c r="I205" s="181">
        <v>20000</v>
      </c>
      <c r="J205" s="222">
        <f t="shared" si="2"/>
        <v>42372.52999999999</v>
      </c>
    </row>
    <row r="206" spans="1:10" ht="15.75" customHeight="1">
      <c r="A206" s="231" t="s">
        <v>304</v>
      </c>
      <c r="B206" s="232">
        <v>0</v>
      </c>
      <c r="C206" s="218">
        <v>0</v>
      </c>
      <c r="D206" s="181">
        <v>0</v>
      </c>
      <c r="E206" s="181">
        <v>0</v>
      </c>
      <c r="F206" s="218">
        <v>0</v>
      </c>
      <c r="G206" s="181">
        <v>0</v>
      </c>
      <c r="H206" s="181">
        <v>0</v>
      </c>
      <c r="I206" s="218">
        <v>0</v>
      </c>
      <c r="J206" s="222">
        <v>0</v>
      </c>
    </row>
    <row r="207" spans="1:10" ht="15.75" customHeight="1">
      <c r="A207" s="148" t="s">
        <v>305</v>
      </c>
      <c r="B207" s="233">
        <v>0</v>
      </c>
      <c r="C207" s="172">
        <v>0</v>
      </c>
      <c r="D207" s="181">
        <v>0</v>
      </c>
      <c r="E207" s="181">
        <v>0</v>
      </c>
      <c r="F207" s="181">
        <v>0</v>
      </c>
      <c r="G207" s="181">
        <v>0</v>
      </c>
      <c r="H207" s="181">
        <v>0</v>
      </c>
      <c r="I207" s="181">
        <v>0</v>
      </c>
      <c r="J207" s="222">
        <v>0</v>
      </c>
    </row>
    <row r="208" spans="1:10" ht="15.75" customHeight="1">
      <c r="A208" s="148" t="s">
        <v>306</v>
      </c>
      <c r="B208" s="220">
        <v>0</v>
      </c>
      <c r="C208" s="181">
        <v>0</v>
      </c>
      <c r="D208" s="181">
        <v>0</v>
      </c>
      <c r="E208" s="181">
        <v>0</v>
      </c>
      <c r="F208" s="172">
        <v>25221.21</v>
      </c>
      <c r="G208" s="181">
        <v>0</v>
      </c>
      <c r="H208" s="181">
        <f>F208</f>
        <v>25221.21</v>
      </c>
      <c r="I208" s="181">
        <v>5000</v>
      </c>
      <c r="J208" s="222">
        <f>H208-I208</f>
        <v>20221.21</v>
      </c>
    </row>
    <row r="209" spans="1:10" ht="15.75" customHeight="1">
      <c r="A209" s="157" t="s">
        <v>307</v>
      </c>
      <c r="B209" s="220">
        <v>0</v>
      </c>
      <c r="C209" s="181">
        <v>0</v>
      </c>
      <c r="D209" s="181">
        <v>291.14</v>
      </c>
      <c r="E209" s="181">
        <v>0</v>
      </c>
      <c r="F209" s="172">
        <v>0</v>
      </c>
      <c r="G209" s="181">
        <v>0</v>
      </c>
      <c r="H209" s="181">
        <v>0</v>
      </c>
      <c r="I209" s="181">
        <v>0</v>
      </c>
      <c r="J209" s="222">
        <v>0</v>
      </c>
    </row>
    <row r="210" spans="1:10" ht="15.75" customHeight="1">
      <c r="A210" s="157" t="s">
        <v>308</v>
      </c>
      <c r="B210" s="220">
        <v>155.6</v>
      </c>
      <c r="C210" s="181">
        <v>0</v>
      </c>
      <c r="D210" s="181">
        <v>0</v>
      </c>
      <c r="E210" s="181">
        <v>0</v>
      </c>
      <c r="F210" s="172">
        <v>27061</v>
      </c>
      <c r="G210" s="181">
        <v>0</v>
      </c>
      <c r="H210" s="181">
        <f>F210-B210</f>
        <v>26905.4</v>
      </c>
      <c r="I210" s="181">
        <v>21600</v>
      </c>
      <c r="J210" s="222">
        <v>5305.4</v>
      </c>
    </row>
    <row r="211" spans="1:10" ht="15.75" customHeight="1">
      <c r="A211" s="157" t="s">
        <v>309</v>
      </c>
      <c r="B211" s="220">
        <v>195633.08</v>
      </c>
      <c r="C211" s="181">
        <v>0</v>
      </c>
      <c r="D211" s="181">
        <v>0</v>
      </c>
      <c r="E211" s="181">
        <v>0</v>
      </c>
      <c r="F211" s="172">
        <v>138523</v>
      </c>
      <c r="G211" s="181">
        <v>0</v>
      </c>
      <c r="H211" s="181">
        <v>138523</v>
      </c>
      <c r="I211" s="181">
        <v>100000</v>
      </c>
      <c r="J211" s="222">
        <v>38523</v>
      </c>
    </row>
    <row r="212" spans="1:10" ht="15.75" customHeight="1">
      <c r="A212" s="148" t="s">
        <v>310</v>
      </c>
      <c r="B212" s="220">
        <v>0</v>
      </c>
      <c r="C212" s="181">
        <v>0</v>
      </c>
      <c r="D212" s="181">
        <v>0</v>
      </c>
      <c r="E212" s="181">
        <v>0</v>
      </c>
      <c r="F212" s="172">
        <v>0</v>
      </c>
      <c r="G212" s="181">
        <v>0</v>
      </c>
      <c r="H212" s="181">
        <v>0</v>
      </c>
      <c r="I212" s="181">
        <v>0</v>
      </c>
      <c r="J212" s="222">
        <v>0</v>
      </c>
    </row>
    <row r="213" spans="1:10" ht="15.75" customHeight="1">
      <c r="A213" s="190" t="s">
        <v>311</v>
      </c>
      <c r="B213" s="220">
        <v>0</v>
      </c>
      <c r="C213" s="181">
        <v>0</v>
      </c>
      <c r="D213" s="181">
        <v>0</v>
      </c>
      <c r="E213" s="181">
        <v>0</v>
      </c>
      <c r="F213" s="172">
        <v>584825.43</v>
      </c>
      <c r="G213" s="181">
        <v>0</v>
      </c>
      <c r="H213" s="181">
        <v>584825.43</v>
      </c>
      <c r="I213" s="181">
        <v>290000</v>
      </c>
      <c r="J213" s="222">
        <f>H213-I213</f>
        <v>294825.43000000005</v>
      </c>
    </row>
    <row r="214" spans="1:10" ht="15.75" customHeight="1">
      <c r="A214" s="190" t="s">
        <v>312</v>
      </c>
      <c r="B214" s="220">
        <v>0</v>
      </c>
      <c r="C214" s="181">
        <v>0</v>
      </c>
      <c r="D214" s="181">
        <v>82.99</v>
      </c>
      <c r="E214" s="181">
        <v>0</v>
      </c>
      <c r="F214" s="172">
        <v>207585.5</v>
      </c>
      <c r="G214" s="181">
        <v>0</v>
      </c>
      <c r="H214" s="181">
        <f>F214</f>
        <v>207585.5</v>
      </c>
      <c r="I214" s="181">
        <v>37000</v>
      </c>
      <c r="J214" s="222">
        <f>H214-I214</f>
        <v>170585.5</v>
      </c>
    </row>
    <row r="215" spans="1:10" ht="15.75" customHeight="1" thickBot="1">
      <c r="A215" s="195" t="s">
        <v>313</v>
      </c>
      <c r="B215" s="234">
        <v>0</v>
      </c>
      <c r="C215" s="235">
        <v>32.43</v>
      </c>
      <c r="D215" s="235">
        <v>0</v>
      </c>
      <c r="E215" s="235">
        <v>0</v>
      </c>
      <c r="F215" s="236">
        <v>0</v>
      </c>
      <c r="G215" s="235">
        <v>0</v>
      </c>
      <c r="H215" s="235">
        <f>C215</f>
        <v>32.43</v>
      </c>
      <c r="I215" s="235">
        <v>0</v>
      </c>
      <c r="J215" s="237">
        <f>H215</f>
        <v>32.43</v>
      </c>
    </row>
    <row r="216" spans="1:10" ht="15.75" customHeight="1" thickTop="1">
      <c r="A216" s="176" t="s">
        <v>314</v>
      </c>
      <c r="B216" s="238"/>
      <c r="C216" s="238"/>
      <c r="D216" s="238"/>
      <c r="E216" s="238"/>
      <c r="F216" s="239"/>
      <c r="J216" s="238"/>
    </row>
    <row r="217" spans="1:10" ht="15.75" customHeight="1" thickBot="1">
      <c r="A217" s="60"/>
      <c r="B217" s="60"/>
      <c r="C217" s="60"/>
      <c r="D217" s="131"/>
      <c r="J217" s="60" t="s">
        <v>57</v>
      </c>
    </row>
    <row r="218" spans="1:10" ht="15.75" customHeight="1" thickBot="1" thickTop="1">
      <c r="A218" s="132" t="s">
        <v>2</v>
      </c>
      <c r="B218" s="133" t="s">
        <v>124</v>
      </c>
      <c r="C218" s="134"/>
      <c r="D218" s="135"/>
      <c r="E218" s="133" t="s">
        <v>125</v>
      </c>
      <c r="F218" s="136"/>
      <c r="G218" s="137"/>
      <c r="H218" s="132" t="s">
        <v>126</v>
      </c>
      <c r="I218" s="138" t="s">
        <v>127</v>
      </c>
      <c r="J218" s="139"/>
    </row>
    <row r="219" spans="1:10" ht="15.75" customHeight="1" thickTop="1">
      <c r="A219" s="140"/>
      <c r="B219" s="141" t="s">
        <v>81</v>
      </c>
      <c r="C219" s="140" t="s">
        <v>128</v>
      </c>
      <c r="D219" s="60" t="s">
        <v>129</v>
      </c>
      <c r="E219" s="140" t="s">
        <v>81</v>
      </c>
      <c r="F219" s="140" t="s">
        <v>130</v>
      </c>
      <c r="G219" s="140" t="s">
        <v>131</v>
      </c>
      <c r="H219" s="140" t="s">
        <v>132</v>
      </c>
      <c r="I219" s="140" t="s">
        <v>12</v>
      </c>
      <c r="J219" s="140" t="s">
        <v>133</v>
      </c>
    </row>
    <row r="220" spans="1:10" ht="15.75" customHeight="1">
      <c r="A220" s="140"/>
      <c r="B220" s="141"/>
      <c r="C220" s="140" t="s">
        <v>134</v>
      </c>
      <c r="D220" s="60" t="s">
        <v>135</v>
      </c>
      <c r="E220" s="140"/>
      <c r="F220" s="140" t="s">
        <v>10</v>
      </c>
      <c r="G220" s="143" t="s">
        <v>136</v>
      </c>
      <c r="H220" s="140" t="s">
        <v>137</v>
      </c>
      <c r="I220" s="144" t="s">
        <v>16</v>
      </c>
      <c r="J220" s="144" t="s">
        <v>17</v>
      </c>
    </row>
    <row r="221" spans="1:10" ht="15.75" customHeight="1" thickBot="1">
      <c r="A221" s="145"/>
      <c r="B221" s="145"/>
      <c r="C221" s="145" t="s">
        <v>138</v>
      </c>
      <c r="D221" s="72" t="s">
        <v>139</v>
      </c>
      <c r="E221" s="146"/>
      <c r="F221" s="145"/>
      <c r="G221" s="147">
        <v>2008</v>
      </c>
      <c r="H221" s="145"/>
      <c r="I221" s="146"/>
      <c r="J221" s="146"/>
    </row>
    <row r="222" spans="1:10" ht="15.75" customHeight="1" thickTop="1">
      <c r="A222" s="165" t="s">
        <v>315</v>
      </c>
      <c r="B222" s="218">
        <v>0</v>
      </c>
      <c r="C222" s="218">
        <v>69263</v>
      </c>
      <c r="D222" s="218">
        <v>0</v>
      </c>
      <c r="E222" s="218">
        <v>0</v>
      </c>
      <c r="F222" s="240">
        <v>72864</v>
      </c>
      <c r="G222" s="218">
        <v>0</v>
      </c>
      <c r="H222" s="218">
        <f>C222+F222</f>
        <v>142127</v>
      </c>
      <c r="I222" s="218">
        <v>23000</v>
      </c>
      <c r="J222" s="219">
        <f>H222-I222</f>
        <v>119127</v>
      </c>
    </row>
    <row r="223" spans="1:10" ht="15.75" customHeight="1">
      <c r="A223" s="190" t="s">
        <v>316</v>
      </c>
      <c r="B223" s="181">
        <v>0</v>
      </c>
      <c r="C223" s="181">
        <v>0</v>
      </c>
      <c r="D223" s="181">
        <v>0</v>
      </c>
      <c r="E223" s="181">
        <v>0</v>
      </c>
      <c r="F223" s="172">
        <v>0</v>
      </c>
      <c r="G223" s="181">
        <v>0</v>
      </c>
      <c r="H223" s="181">
        <v>0</v>
      </c>
      <c r="I223" s="181">
        <v>0</v>
      </c>
      <c r="J223" s="222">
        <v>0</v>
      </c>
    </row>
    <row r="224" spans="1:10" ht="15.75" customHeight="1">
      <c r="A224" s="241" t="s">
        <v>317</v>
      </c>
      <c r="B224" s="181">
        <v>0</v>
      </c>
      <c r="C224" s="181">
        <v>197653.7</v>
      </c>
      <c r="D224" s="181">
        <v>0</v>
      </c>
      <c r="E224" s="181">
        <v>0</v>
      </c>
      <c r="F224" s="172">
        <v>14122</v>
      </c>
      <c r="G224" s="181">
        <v>0</v>
      </c>
      <c r="H224" s="181">
        <f>F224+C224</f>
        <v>211775.7</v>
      </c>
      <c r="I224" s="181">
        <v>169000</v>
      </c>
      <c r="J224" s="222">
        <f>H224-I224</f>
        <v>42775.70000000001</v>
      </c>
    </row>
    <row r="225" spans="1:10" ht="15.75" customHeight="1">
      <c r="A225" s="190" t="s">
        <v>318</v>
      </c>
      <c r="B225" s="181">
        <v>0</v>
      </c>
      <c r="C225" s="181">
        <v>183507.43</v>
      </c>
      <c r="D225" s="181">
        <v>0</v>
      </c>
      <c r="E225" s="181">
        <v>0</v>
      </c>
      <c r="F225" s="172">
        <v>0</v>
      </c>
      <c r="G225" s="181">
        <v>0</v>
      </c>
      <c r="H225" s="181">
        <f>C225</f>
        <v>183507.43</v>
      </c>
      <c r="I225" s="181">
        <v>110000</v>
      </c>
      <c r="J225" s="222">
        <f>H225-I225</f>
        <v>73507.43</v>
      </c>
    </row>
    <row r="226" spans="1:10" ht="15.75" customHeight="1">
      <c r="A226" s="190" t="s">
        <v>319</v>
      </c>
      <c r="B226" s="181">
        <v>0</v>
      </c>
      <c r="C226" s="181">
        <v>458888.69</v>
      </c>
      <c r="D226" s="181">
        <v>0</v>
      </c>
      <c r="E226" s="181">
        <v>0</v>
      </c>
      <c r="F226" s="172">
        <v>96845.27</v>
      </c>
      <c r="G226" s="181">
        <v>0</v>
      </c>
      <c r="H226" s="181">
        <f>C226+F226</f>
        <v>555733.96</v>
      </c>
      <c r="I226" s="181">
        <v>199627</v>
      </c>
      <c r="J226" s="222">
        <f>H226-I226</f>
        <v>356106.95999999996</v>
      </c>
    </row>
    <row r="227" spans="1:10" ht="15.75" customHeight="1">
      <c r="A227" s="241" t="s">
        <v>320</v>
      </c>
      <c r="B227" s="181">
        <v>0</v>
      </c>
      <c r="C227" s="181">
        <v>116794.15</v>
      </c>
      <c r="D227" s="181">
        <v>0</v>
      </c>
      <c r="E227" s="181">
        <v>0</v>
      </c>
      <c r="F227" s="172">
        <v>0</v>
      </c>
      <c r="G227" s="181">
        <v>0</v>
      </c>
      <c r="H227" s="181">
        <v>116794.15</v>
      </c>
      <c r="I227" s="181">
        <v>0</v>
      </c>
      <c r="J227" s="222">
        <v>116794.15</v>
      </c>
    </row>
    <row r="228" spans="1:10" ht="15.75" customHeight="1">
      <c r="A228" s="152" t="s">
        <v>321</v>
      </c>
      <c r="B228" s="155">
        <v>0</v>
      </c>
      <c r="C228" s="155">
        <v>3.34</v>
      </c>
      <c r="D228" s="155">
        <v>0</v>
      </c>
      <c r="E228" s="166">
        <v>0</v>
      </c>
      <c r="F228" s="166">
        <v>146515.3</v>
      </c>
      <c r="G228" s="166">
        <v>0</v>
      </c>
      <c r="H228" s="155">
        <f>F228+C228</f>
        <v>146518.63999999998</v>
      </c>
      <c r="I228" s="155">
        <v>0</v>
      </c>
      <c r="J228" s="167">
        <f>H228</f>
        <v>146518.63999999998</v>
      </c>
    </row>
    <row r="229" spans="1:10" ht="15.75" customHeight="1">
      <c r="A229" s="171" t="s">
        <v>322</v>
      </c>
      <c r="B229" s="150">
        <v>0</v>
      </c>
      <c r="C229" s="150">
        <v>18180</v>
      </c>
      <c r="D229" s="155">
        <v>0</v>
      </c>
      <c r="E229" s="153">
        <v>0</v>
      </c>
      <c r="F229" s="153">
        <v>0</v>
      </c>
      <c r="G229" s="153">
        <v>0</v>
      </c>
      <c r="H229" s="150">
        <v>18180</v>
      </c>
      <c r="I229" s="150">
        <v>1239</v>
      </c>
      <c r="J229" s="151">
        <f>H229-I229</f>
        <v>16941</v>
      </c>
    </row>
    <row r="230" spans="1:10" ht="15.75" customHeight="1">
      <c r="A230" s="152" t="s">
        <v>323</v>
      </c>
      <c r="B230" s="155">
        <v>0</v>
      </c>
      <c r="C230" s="155">
        <v>26718.05</v>
      </c>
      <c r="D230" s="155">
        <v>0</v>
      </c>
      <c r="E230" s="153">
        <v>0</v>
      </c>
      <c r="F230" s="166">
        <v>36731</v>
      </c>
      <c r="G230" s="166">
        <v>0</v>
      </c>
      <c r="H230" s="150">
        <f>C230+F230</f>
        <v>63449.05</v>
      </c>
      <c r="I230" s="155">
        <v>40000</v>
      </c>
      <c r="J230" s="151">
        <f>H230-I230</f>
        <v>23449.050000000003</v>
      </c>
    </row>
    <row r="231" spans="1:10" ht="15.75" customHeight="1">
      <c r="A231" s="179" t="s">
        <v>324</v>
      </c>
      <c r="B231" s="155">
        <v>0</v>
      </c>
      <c r="C231" s="155">
        <v>6510.28</v>
      </c>
      <c r="D231" s="155">
        <v>0</v>
      </c>
      <c r="E231" s="153">
        <v>0</v>
      </c>
      <c r="F231" s="166">
        <v>112745</v>
      </c>
      <c r="G231" s="166">
        <v>0</v>
      </c>
      <c r="H231" s="150">
        <f>F231+C231</f>
        <v>119255.28</v>
      </c>
      <c r="I231" s="155">
        <v>95000</v>
      </c>
      <c r="J231" s="151">
        <f>H231-I231</f>
        <v>24255.28</v>
      </c>
    </row>
    <row r="232" spans="1:10" ht="15.75" customHeight="1">
      <c r="A232" s="154" t="s">
        <v>325</v>
      </c>
      <c r="B232" s="150">
        <v>0</v>
      </c>
      <c r="C232" s="150">
        <v>123966</v>
      </c>
      <c r="D232" s="155">
        <v>0</v>
      </c>
      <c r="E232" s="153">
        <v>0</v>
      </c>
      <c r="F232" s="153">
        <v>0</v>
      </c>
      <c r="G232" s="153">
        <v>0</v>
      </c>
      <c r="H232" s="150">
        <f>C232</f>
        <v>123966</v>
      </c>
      <c r="I232" s="150">
        <v>60000</v>
      </c>
      <c r="J232" s="151">
        <f>H232-I232</f>
        <v>63966</v>
      </c>
    </row>
    <row r="233" spans="1:10" ht="15.75" customHeight="1">
      <c r="A233" s="154" t="s">
        <v>326</v>
      </c>
      <c r="B233" s="150">
        <v>0</v>
      </c>
      <c r="C233" s="150">
        <v>24935.58</v>
      </c>
      <c r="D233" s="155">
        <v>0</v>
      </c>
      <c r="E233" s="153">
        <v>0</v>
      </c>
      <c r="F233" s="153">
        <v>26610.62</v>
      </c>
      <c r="G233" s="153">
        <v>0</v>
      </c>
      <c r="H233" s="150">
        <f>F233+C233</f>
        <v>51546.2</v>
      </c>
      <c r="I233" s="150">
        <v>25770</v>
      </c>
      <c r="J233" s="151">
        <f>H233-I233</f>
        <v>25776.199999999997</v>
      </c>
    </row>
    <row r="234" spans="1:10" ht="15.75" customHeight="1">
      <c r="A234" s="154" t="s">
        <v>327</v>
      </c>
      <c r="B234" s="150">
        <v>0</v>
      </c>
      <c r="C234" s="150">
        <v>64640.2</v>
      </c>
      <c r="D234" s="155">
        <v>0</v>
      </c>
      <c r="E234" s="153">
        <v>0</v>
      </c>
      <c r="F234" s="153">
        <v>38596.58</v>
      </c>
      <c r="G234" s="153">
        <v>0</v>
      </c>
      <c r="H234" s="150">
        <f>F234+C234</f>
        <v>103236.78</v>
      </c>
      <c r="I234" s="150">
        <v>80000</v>
      </c>
      <c r="J234" s="151">
        <f aca="true" t="shared" si="3" ref="J234:J245">H234-I234</f>
        <v>23236.78</v>
      </c>
    </row>
    <row r="235" spans="1:10" ht="15.75" customHeight="1">
      <c r="A235" s="154" t="s">
        <v>328</v>
      </c>
      <c r="B235" s="150">
        <v>0</v>
      </c>
      <c r="C235" s="150">
        <v>24226.61</v>
      </c>
      <c r="D235" s="155">
        <v>0</v>
      </c>
      <c r="E235" s="153">
        <v>0</v>
      </c>
      <c r="F235" s="153">
        <v>519929</v>
      </c>
      <c r="G235" s="153">
        <v>0</v>
      </c>
      <c r="H235" s="150">
        <f>C235+F235</f>
        <v>544155.61</v>
      </c>
      <c r="I235" s="150">
        <v>204000</v>
      </c>
      <c r="J235" s="151">
        <f t="shared" si="3"/>
        <v>340155.61</v>
      </c>
    </row>
    <row r="236" spans="1:10" ht="15.75" customHeight="1">
      <c r="A236" s="179" t="s">
        <v>329</v>
      </c>
      <c r="B236" s="155">
        <v>0</v>
      </c>
      <c r="C236" s="155">
        <v>170.5</v>
      </c>
      <c r="D236" s="155">
        <v>0</v>
      </c>
      <c r="E236" s="153">
        <v>0</v>
      </c>
      <c r="F236" s="166">
        <v>65086</v>
      </c>
      <c r="G236" s="166">
        <v>0</v>
      </c>
      <c r="H236" s="150">
        <f>C236+F236</f>
        <v>65256.5</v>
      </c>
      <c r="I236" s="155">
        <v>30000</v>
      </c>
      <c r="J236" s="151">
        <f t="shared" si="3"/>
        <v>35256.5</v>
      </c>
    </row>
    <row r="237" spans="1:10" ht="15.75" customHeight="1">
      <c r="A237" s="154" t="s">
        <v>330</v>
      </c>
      <c r="B237" s="150">
        <v>0</v>
      </c>
      <c r="C237" s="150">
        <v>932966.47</v>
      </c>
      <c r="D237" s="155">
        <v>0</v>
      </c>
      <c r="E237" s="153">
        <v>0</v>
      </c>
      <c r="F237" s="153">
        <v>234596.16</v>
      </c>
      <c r="G237" s="153">
        <v>0</v>
      </c>
      <c r="H237" s="150">
        <f>C237+F237</f>
        <v>1167562.63</v>
      </c>
      <c r="I237" s="150">
        <v>233274</v>
      </c>
      <c r="J237" s="151">
        <f t="shared" si="3"/>
        <v>934288.6299999999</v>
      </c>
    </row>
    <row r="238" spans="1:10" ht="15.75" customHeight="1">
      <c r="A238" s="154" t="s">
        <v>331</v>
      </c>
      <c r="B238" s="150">
        <v>0</v>
      </c>
      <c r="C238" s="150">
        <v>278632</v>
      </c>
      <c r="D238" s="155">
        <v>0</v>
      </c>
      <c r="E238" s="153">
        <v>0</v>
      </c>
      <c r="F238" s="153">
        <v>0</v>
      </c>
      <c r="G238" s="153">
        <v>0</v>
      </c>
      <c r="H238" s="150">
        <f>C238+F238</f>
        <v>278632</v>
      </c>
      <c r="I238" s="150">
        <v>5000</v>
      </c>
      <c r="J238" s="151">
        <f t="shared" si="3"/>
        <v>273632</v>
      </c>
    </row>
    <row r="239" spans="1:10" ht="15.75" customHeight="1">
      <c r="A239" s="171" t="s">
        <v>332</v>
      </c>
      <c r="B239" s="150">
        <v>0</v>
      </c>
      <c r="C239" s="150">
        <v>104673</v>
      </c>
      <c r="D239" s="155">
        <v>0</v>
      </c>
      <c r="E239" s="153">
        <v>0</v>
      </c>
      <c r="F239" s="153">
        <v>76849</v>
      </c>
      <c r="G239" s="153">
        <v>0</v>
      </c>
      <c r="H239" s="150">
        <f>C239+F239</f>
        <v>181522</v>
      </c>
      <c r="I239" s="150">
        <v>145000</v>
      </c>
      <c r="J239" s="151">
        <f t="shared" si="3"/>
        <v>36522</v>
      </c>
    </row>
    <row r="240" spans="1:10" ht="15.75" customHeight="1">
      <c r="A240" s="171" t="s">
        <v>333</v>
      </c>
      <c r="B240" s="149">
        <v>0</v>
      </c>
      <c r="C240" s="150">
        <v>229711.49</v>
      </c>
      <c r="D240" s="155">
        <v>0</v>
      </c>
      <c r="E240" s="153">
        <v>0</v>
      </c>
      <c r="F240" s="153">
        <v>0</v>
      </c>
      <c r="G240" s="153">
        <v>0</v>
      </c>
      <c r="H240" s="150">
        <f>C240</f>
        <v>229711.49</v>
      </c>
      <c r="I240" s="150">
        <v>138000</v>
      </c>
      <c r="J240" s="151">
        <f t="shared" si="3"/>
        <v>91711.48999999999</v>
      </c>
    </row>
    <row r="241" spans="1:10" ht="15.75" customHeight="1">
      <c r="A241" s="182" t="s">
        <v>334</v>
      </c>
      <c r="B241" s="149">
        <v>0</v>
      </c>
      <c r="C241" s="150">
        <v>61057.46</v>
      </c>
      <c r="D241" s="155">
        <v>0</v>
      </c>
      <c r="E241" s="153">
        <v>0</v>
      </c>
      <c r="F241" s="153">
        <v>0</v>
      </c>
      <c r="G241" s="153">
        <v>0</v>
      </c>
      <c r="H241" s="150">
        <f>C241</f>
        <v>61057.46</v>
      </c>
      <c r="I241" s="150">
        <v>48800</v>
      </c>
      <c r="J241" s="151">
        <f t="shared" si="3"/>
        <v>12257.46</v>
      </c>
    </row>
    <row r="242" spans="1:10" ht="15.75" customHeight="1">
      <c r="A242" s="154" t="s">
        <v>335</v>
      </c>
      <c r="B242" s="149">
        <v>0</v>
      </c>
      <c r="C242" s="150">
        <v>63909.16</v>
      </c>
      <c r="D242" s="155">
        <v>0</v>
      </c>
      <c r="E242" s="153">
        <v>0</v>
      </c>
      <c r="F242" s="153">
        <v>0</v>
      </c>
      <c r="G242" s="153">
        <v>0</v>
      </c>
      <c r="H242" s="150">
        <f>C242</f>
        <v>63909.16</v>
      </c>
      <c r="I242" s="150">
        <v>51100</v>
      </c>
      <c r="J242" s="151">
        <f t="shared" si="3"/>
        <v>12809.160000000003</v>
      </c>
    </row>
    <row r="243" spans="1:10" ht="15.75" customHeight="1">
      <c r="A243" s="154" t="s">
        <v>336</v>
      </c>
      <c r="B243" s="149">
        <v>0</v>
      </c>
      <c r="C243" s="150">
        <v>34137.84</v>
      </c>
      <c r="D243" s="150">
        <v>0</v>
      </c>
      <c r="E243" s="153">
        <v>0</v>
      </c>
      <c r="F243" s="153">
        <v>70792</v>
      </c>
      <c r="G243" s="153">
        <v>0</v>
      </c>
      <c r="H243" s="150">
        <f>C243+F243</f>
        <v>104929.84</v>
      </c>
      <c r="I243" s="150">
        <v>83000</v>
      </c>
      <c r="J243" s="151">
        <f t="shared" si="3"/>
        <v>21929.839999999997</v>
      </c>
    </row>
    <row r="244" spans="1:10" ht="15.75" customHeight="1">
      <c r="A244" s="182" t="s">
        <v>337</v>
      </c>
      <c r="B244" s="149">
        <v>0</v>
      </c>
      <c r="C244" s="150">
        <v>0</v>
      </c>
      <c r="D244" s="155">
        <v>0</v>
      </c>
      <c r="E244" s="153">
        <v>0</v>
      </c>
      <c r="F244" s="153">
        <v>62859</v>
      </c>
      <c r="G244" s="153">
        <v>0</v>
      </c>
      <c r="H244" s="150">
        <f>F244</f>
        <v>62859</v>
      </c>
      <c r="I244" s="150">
        <v>30000</v>
      </c>
      <c r="J244" s="151">
        <f t="shared" si="3"/>
        <v>32859</v>
      </c>
    </row>
    <row r="245" spans="1:10" ht="15.75" customHeight="1" thickBot="1">
      <c r="A245" s="242" t="s">
        <v>338</v>
      </c>
      <c r="B245" s="196">
        <v>0</v>
      </c>
      <c r="C245" s="160">
        <v>86045.3</v>
      </c>
      <c r="D245" s="174">
        <v>0</v>
      </c>
      <c r="E245" s="160">
        <v>0</v>
      </c>
      <c r="F245" s="160">
        <v>0</v>
      </c>
      <c r="G245" s="236">
        <v>0</v>
      </c>
      <c r="H245" s="159">
        <v>86045.3</v>
      </c>
      <c r="I245" s="159">
        <v>700</v>
      </c>
      <c r="J245" s="161">
        <f t="shared" si="3"/>
        <v>85345.3</v>
      </c>
    </row>
    <row r="246" ht="15.75" customHeight="1" thickTop="1"/>
    <row r="247" ht="15.75" customHeight="1"/>
    <row r="248" ht="15.75" customHeight="1"/>
    <row r="249" ht="15.75" customHeight="1"/>
    <row r="250" ht="15.75" customHeight="1"/>
    <row r="251" spans="5:11" ht="15.75" customHeight="1" thickBot="1">
      <c r="E251" s="176"/>
      <c r="F251" s="176"/>
      <c r="K251" s="60" t="s">
        <v>57</v>
      </c>
    </row>
    <row r="252" spans="1:11" ht="15.75" customHeight="1" thickBot="1" thickTop="1">
      <c r="A252" s="243" t="s">
        <v>2</v>
      </c>
      <c r="B252" s="244" t="s">
        <v>24</v>
      </c>
      <c r="C252" s="245"/>
      <c r="D252" s="245"/>
      <c r="E252" s="246"/>
      <c r="F252" s="247" t="s">
        <v>88</v>
      </c>
      <c r="G252" s="247" t="s">
        <v>88</v>
      </c>
      <c r="H252" s="248" t="s">
        <v>339</v>
      </c>
      <c r="I252" s="247" t="s">
        <v>88</v>
      </c>
      <c r="J252" s="249" t="s">
        <v>37</v>
      </c>
      <c r="K252" s="247" t="s">
        <v>340</v>
      </c>
    </row>
    <row r="253" spans="1:11" ht="15.75" customHeight="1" thickTop="1">
      <c r="A253" s="69"/>
      <c r="B253" s="250" t="s">
        <v>82</v>
      </c>
      <c r="C253" s="251" t="s">
        <v>110</v>
      </c>
      <c r="D253" s="251" t="s">
        <v>30</v>
      </c>
      <c r="E253" s="252" t="s">
        <v>341</v>
      </c>
      <c r="F253" s="252" t="s">
        <v>342</v>
      </c>
      <c r="G253" s="252" t="s">
        <v>27</v>
      </c>
      <c r="H253" s="253" t="s">
        <v>92</v>
      </c>
      <c r="I253" s="253" t="s">
        <v>343</v>
      </c>
      <c r="J253" s="121" t="s">
        <v>44</v>
      </c>
      <c r="K253" s="252" t="s">
        <v>344</v>
      </c>
    </row>
    <row r="254" spans="1:11" ht="15.75" customHeight="1" thickBot="1">
      <c r="A254" s="254"/>
      <c r="B254" s="255" t="s">
        <v>86</v>
      </c>
      <c r="C254" s="255" t="s">
        <v>113</v>
      </c>
      <c r="D254" s="255" t="s">
        <v>33</v>
      </c>
      <c r="E254" s="256" t="s">
        <v>345</v>
      </c>
      <c r="F254" s="257" t="s">
        <v>346</v>
      </c>
      <c r="G254" s="257" t="s">
        <v>32</v>
      </c>
      <c r="H254" s="258"/>
      <c r="I254" s="255"/>
      <c r="J254" s="259"/>
      <c r="K254" s="257" t="s">
        <v>47</v>
      </c>
    </row>
    <row r="255" spans="1:11" ht="15.75" customHeight="1" thickTop="1">
      <c r="A255" s="148" t="s">
        <v>140</v>
      </c>
      <c r="B255" s="153">
        <v>7272.1</v>
      </c>
      <c r="C255" s="153">
        <v>0</v>
      </c>
      <c r="D255" s="153">
        <v>0</v>
      </c>
      <c r="E255" s="153">
        <v>0</v>
      </c>
      <c r="F255" s="153">
        <v>0</v>
      </c>
      <c r="G255" s="172">
        <v>0</v>
      </c>
      <c r="H255" s="172">
        <v>0</v>
      </c>
      <c r="I255" s="172">
        <v>0</v>
      </c>
      <c r="J255" s="172">
        <v>0</v>
      </c>
      <c r="K255" s="260">
        <v>0</v>
      </c>
    </row>
    <row r="256" spans="1:11" ht="15.75" customHeight="1">
      <c r="A256" s="152" t="s">
        <v>141</v>
      </c>
      <c r="B256" s="166">
        <v>0</v>
      </c>
      <c r="C256" s="166">
        <v>0</v>
      </c>
      <c r="D256" s="153">
        <v>0</v>
      </c>
      <c r="E256" s="153">
        <v>0</v>
      </c>
      <c r="F256" s="153">
        <v>0</v>
      </c>
      <c r="G256" s="240">
        <v>0</v>
      </c>
      <c r="H256" s="172">
        <v>0</v>
      </c>
      <c r="I256" s="172">
        <v>0</v>
      </c>
      <c r="J256" s="240">
        <v>0</v>
      </c>
      <c r="K256" s="261">
        <v>0</v>
      </c>
    </row>
    <row r="257" spans="1:11" ht="15.75" customHeight="1">
      <c r="A257" s="148" t="s">
        <v>142</v>
      </c>
      <c r="B257" s="153">
        <v>0</v>
      </c>
      <c r="C257" s="153">
        <v>0</v>
      </c>
      <c r="D257" s="153">
        <v>0</v>
      </c>
      <c r="E257" s="153">
        <v>0</v>
      </c>
      <c r="F257" s="153">
        <v>0</v>
      </c>
      <c r="G257" s="172">
        <v>0</v>
      </c>
      <c r="H257" s="172">
        <v>0</v>
      </c>
      <c r="I257" s="172">
        <v>0</v>
      </c>
      <c r="J257" s="153">
        <v>0</v>
      </c>
      <c r="K257" s="260">
        <v>0</v>
      </c>
    </row>
    <row r="258" spans="1:11" ht="15.75" customHeight="1">
      <c r="A258" s="152" t="s">
        <v>143</v>
      </c>
      <c r="B258" s="166">
        <v>186253.77</v>
      </c>
      <c r="C258" s="166">
        <v>0</v>
      </c>
      <c r="D258" s="153">
        <v>0</v>
      </c>
      <c r="E258" s="153">
        <v>0</v>
      </c>
      <c r="F258" s="153">
        <v>0</v>
      </c>
      <c r="G258" s="240">
        <v>0</v>
      </c>
      <c r="H258" s="172">
        <v>0</v>
      </c>
      <c r="I258" s="172">
        <v>0</v>
      </c>
      <c r="J258" s="166">
        <v>0</v>
      </c>
      <c r="K258" s="261">
        <v>0</v>
      </c>
    </row>
    <row r="259" spans="1:11" ht="15.75" customHeight="1">
      <c r="A259" s="148" t="s">
        <v>144</v>
      </c>
      <c r="B259" s="153">
        <v>242507.63</v>
      </c>
      <c r="C259" s="153">
        <v>0</v>
      </c>
      <c r="D259" s="153">
        <v>0</v>
      </c>
      <c r="E259" s="153">
        <v>0</v>
      </c>
      <c r="F259" s="153">
        <v>0</v>
      </c>
      <c r="G259" s="153">
        <v>1</v>
      </c>
      <c r="H259" s="172">
        <v>0</v>
      </c>
      <c r="I259" s="172">
        <v>0</v>
      </c>
      <c r="J259" s="153">
        <v>0</v>
      </c>
      <c r="K259" s="260">
        <v>1</v>
      </c>
    </row>
    <row r="260" spans="1:11" ht="15.75" customHeight="1">
      <c r="A260" s="154" t="s">
        <v>145</v>
      </c>
      <c r="B260" s="153">
        <v>0</v>
      </c>
      <c r="C260" s="153">
        <v>0</v>
      </c>
      <c r="D260" s="153">
        <v>0</v>
      </c>
      <c r="E260" s="153">
        <v>0</v>
      </c>
      <c r="F260" s="153">
        <v>0</v>
      </c>
      <c r="G260" s="153">
        <v>0</v>
      </c>
      <c r="H260" s="172">
        <v>0</v>
      </c>
      <c r="I260" s="172">
        <v>0</v>
      </c>
      <c r="J260" s="153">
        <v>79</v>
      </c>
      <c r="K260" s="260">
        <v>79</v>
      </c>
    </row>
    <row r="261" spans="1:11" ht="15.75" customHeight="1">
      <c r="A261" s="148" t="s">
        <v>146</v>
      </c>
      <c r="B261" s="153">
        <v>0</v>
      </c>
      <c r="C261" s="153">
        <v>0</v>
      </c>
      <c r="D261" s="153">
        <v>0</v>
      </c>
      <c r="E261" s="153">
        <v>0</v>
      </c>
      <c r="F261" s="153">
        <v>0</v>
      </c>
      <c r="G261" s="153">
        <v>0</v>
      </c>
      <c r="H261" s="172">
        <v>0</v>
      </c>
      <c r="I261" s="172">
        <v>0</v>
      </c>
      <c r="J261" s="153">
        <v>0</v>
      </c>
      <c r="K261" s="260">
        <v>0</v>
      </c>
    </row>
    <row r="262" spans="1:11" ht="15.75" customHeight="1">
      <c r="A262" s="154" t="s">
        <v>147</v>
      </c>
      <c r="B262" s="153">
        <v>1984276.21</v>
      </c>
      <c r="C262" s="153">
        <v>0</v>
      </c>
      <c r="D262" s="153">
        <v>0</v>
      </c>
      <c r="E262" s="153">
        <v>0</v>
      </c>
      <c r="F262" s="153">
        <v>0</v>
      </c>
      <c r="G262" s="172">
        <v>0</v>
      </c>
      <c r="H262" s="172">
        <v>0</v>
      </c>
      <c r="I262" s="172">
        <v>0</v>
      </c>
      <c r="J262" s="153">
        <v>0</v>
      </c>
      <c r="K262" s="260">
        <v>0</v>
      </c>
    </row>
    <row r="263" spans="1:11" ht="15.75" customHeight="1">
      <c r="A263" s="157" t="s">
        <v>347</v>
      </c>
      <c r="B263" s="153">
        <v>79526.73</v>
      </c>
      <c r="C263" s="153">
        <v>0</v>
      </c>
      <c r="D263" s="153">
        <v>0</v>
      </c>
      <c r="E263" s="153">
        <v>0</v>
      </c>
      <c r="F263" s="153">
        <v>0</v>
      </c>
      <c r="G263" s="172">
        <v>0</v>
      </c>
      <c r="H263" s="172">
        <v>0</v>
      </c>
      <c r="I263" s="172">
        <v>0</v>
      </c>
      <c r="J263" s="153">
        <v>0</v>
      </c>
      <c r="K263" s="260">
        <v>0</v>
      </c>
    </row>
    <row r="264" spans="1:11" ht="15.75" customHeight="1">
      <c r="A264" s="154" t="s">
        <v>149</v>
      </c>
      <c r="B264" s="153">
        <v>0</v>
      </c>
      <c r="C264" s="153">
        <v>0</v>
      </c>
      <c r="D264" s="153">
        <v>0</v>
      </c>
      <c r="E264" s="153">
        <v>0</v>
      </c>
      <c r="F264" s="153">
        <v>0</v>
      </c>
      <c r="G264" s="172">
        <v>0</v>
      </c>
      <c r="H264" s="172">
        <v>0</v>
      </c>
      <c r="I264" s="172">
        <v>0</v>
      </c>
      <c r="J264" s="153">
        <v>0</v>
      </c>
      <c r="K264" s="260">
        <v>0</v>
      </c>
    </row>
    <row r="265" spans="1:11" ht="15.75" customHeight="1">
      <c r="A265" s="157" t="s">
        <v>150</v>
      </c>
      <c r="B265" s="153">
        <v>53293.08</v>
      </c>
      <c r="C265" s="153">
        <v>0</v>
      </c>
      <c r="D265" s="153">
        <v>0</v>
      </c>
      <c r="E265" s="153">
        <v>0</v>
      </c>
      <c r="F265" s="153">
        <v>0</v>
      </c>
      <c r="G265" s="153">
        <v>0</v>
      </c>
      <c r="H265" s="172">
        <v>0</v>
      </c>
      <c r="I265" s="172">
        <v>0</v>
      </c>
      <c r="J265" s="153">
        <v>184</v>
      </c>
      <c r="K265" s="260">
        <v>184</v>
      </c>
    </row>
    <row r="266" spans="1:11" ht="15.75" customHeight="1">
      <c r="A266" s="157" t="s">
        <v>151</v>
      </c>
      <c r="B266" s="153">
        <v>260426.76</v>
      </c>
      <c r="C266" s="153">
        <v>0</v>
      </c>
      <c r="D266" s="153">
        <v>0</v>
      </c>
      <c r="E266" s="153">
        <v>0</v>
      </c>
      <c r="F266" s="153">
        <v>100</v>
      </c>
      <c r="G266" s="153">
        <v>0</v>
      </c>
      <c r="H266" s="172">
        <v>0</v>
      </c>
      <c r="I266" s="172">
        <v>0</v>
      </c>
      <c r="J266" s="153">
        <v>0</v>
      </c>
      <c r="K266" s="260">
        <v>100</v>
      </c>
    </row>
    <row r="267" spans="1:11" ht="15.75" customHeight="1">
      <c r="A267" s="157" t="s">
        <v>152</v>
      </c>
      <c r="B267" s="153">
        <v>0</v>
      </c>
      <c r="C267" s="153">
        <v>0</v>
      </c>
      <c r="D267" s="153">
        <v>0</v>
      </c>
      <c r="E267" s="153">
        <v>0</v>
      </c>
      <c r="F267" s="153">
        <v>0</v>
      </c>
      <c r="G267" s="153">
        <v>0</v>
      </c>
      <c r="H267" s="172">
        <v>0</v>
      </c>
      <c r="I267" s="172">
        <v>0</v>
      </c>
      <c r="J267" s="153">
        <v>0</v>
      </c>
      <c r="K267" s="260">
        <v>0</v>
      </c>
    </row>
    <row r="268" spans="1:11" ht="15.75" customHeight="1">
      <c r="A268" s="157" t="s">
        <v>153</v>
      </c>
      <c r="B268" s="153">
        <v>38217.27</v>
      </c>
      <c r="C268" s="153">
        <v>0</v>
      </c>
      <c r="D268" s="153">
        <v>0</v>
      </c>
      <c r="E268" s="153">
        <v>0</v>
      </c>
      <c r="F268" s="153">
        <v>0</v>
      </c>
      <c r="G268" s="153">
        <v>0</v>
      </c>
      <c r="H268" s="172">
        <v>0</v>
      </c>
      <c r="I268" s="172">
        <v>0</v>
      </c>
      <c r="J268" s="153">
        <v>0</v>
      </c>
      <c r="K268" s="260">
        <v>0</v>
      </c>
    </row>
    <row r="269" spans="1:11" ht="15.75" customHeight="1">
      <c r="A269" s="157" t="s">
        <v>154</v>
      </c>
      <c r="B269" s="153">
        <v>15641.73</v>
      </c>
      <c r="C269" s="153">
        <v>0</v>
      </c>
      <c r="D269" s="153">
        <v>0</v>
      </c>
      <c r="E269" s="153">
        <v>0</v>
      </c>
      <c r="F269" s="153">
        <v>0</v>
      </c>
      <c r="G269" s="153">
        <v>0</v>
      </c>
      <c r="H269" s="172">
        <v>0</v>
      </c>
      <c r="I269" s="172">
        <v>0</v>
      </c>
      <c r="J269" s="153">
        <v>97</v>
      </c>
      <c r="K269" s="260">
        <v>97</v>
      </c>
    </row>
    <row r="270" spans="1:11" ht="15.75" customHeight="1">
      <c r="A270" s="157" t="s">
        <v>155</v>
      </c>
      <c r="B270" s="153">
        <v>6000000</v>
      </c>
      <c r="C270" s="153">
        <v>1524616.66</v>
      </c>
      <c r="D270" s="153">
        <v>0</v>
      </c>
      <c r="E270" s="153">
        <v>0</v>
      </c>
      <c r="F270" s="153">
        <v>0</v>
      </c>
      <c r="G270" s="153">
        <v>0</v>
      </c>
      <c r="H270" s="172">
        <v>0</v>
      </c>
      <c r="I270" s="172">
        <v>0</v>
      </c>
      <c r="J270" s="153">
        <v>0</v>
      </c>
      <c r="K270" s="260">
        <v>0</v>
      </c>
    </row>
    <row r="271" spans="1:11" ht="15.75" customHeight="1">
      <c r="A271" s="157" t="s">
        <v>156</v>
      </c>
      <c r="B271" s="153">
        <v>340168.59</v>
      </c>
      <c r="C271" s="153">
        <v>0</v>
      </c>
      <c r="D271" s="153">
        <v>0</v>
      </c>
      <c r="E271" s="153">
        <v>0</v>
      </c>
      <c r="F271" s="153">
        <v>0</v>
      </c>
      <c r="G271" s="153">
        <v>85248</v>
      </c>
      <c r="H271" s="172">
        <v>0</v>
      </c>
      <c r="I271" s="172">
        <v>0</v>
      </c>
      <c r="J271" s="153">
        <v>0</v>
      </c>
      <c r="K271" s="260">
        <v>85248</v>
      </c>
    </row>
    <row r="272" spans="1:11" ht="15.75" customHeight="1">
      <c r="A272" s="157" t="s">
        <v>157</v>
      </c>
      <c r="B272" s="153">
        <v>3056.98</v>
      </c>
      <c r="C272" s="153">
        <v>0</v>
      </c>
      <c r="D272" s="153">
        <v>0</v>
      </c>
      <c r="E272" s="153">
        <v>0</v>
      </c>
      <c r="F272" s="153">
        <v>0</v>
      </c>
      <c r="G272" s="153">
        <v>30064</v>
      </c>
      <c r="H272" s="172">
        <v>0</v>
      </c>
      <c r="I272" s="172">
        <v>0</v>
      </c>
      <c r="J272" s="153">
        <v>0</v>
      </c>
      <c r="K272" s="260">
        <v>30064</v>
      </c>
    </row>
    <row r="273" spans="1:11" ht="15.75" customHeight="1">
      <c r="A273" s="157" t="s">
        <v>158</v>
      </c>
      <c r="B273" s="153">
        <v>37886.29</v>
      </c>
      <c r="C273" s="153">
        <v>0</v>
      </c>
      <c r="D273" s="153">
        <v>0</v>
      </c>
      <c r="E273" s="153">
        <v>0</v>
      </c>
      <c r="F273" s="153">
        <v>1000</v>
      </c>
      <c r="G273" s="153">
        <v>0</v>
      </c>
      <c r="H273" s="172">
        <v>0</v>
      </c>
      <c r="I273" s="172">
        <v>0</v>
      </c>
      <c r="J273" s="153">
        <v>0</v>
      </c>
      <c r="K273" s="260">
        <v>1000</v>
      </c>
    </row>
    <row r="274" spans="1:11" ht="15.75" customHeight="1">
      <c r="A274" s="157" t="s">
        <v>159</v>
      </c>
      <c r="B274" s="153">
        <v>0</v>
      </c>
      <c r="C274" s="153">
        <v>0</v>
      </c>
      <c r="D274" s="153">
        <v>0</v>
      </c>
      <c r="E274" s="153">
        <v>0</v>
      </c>
      <c r="F274" s="153">
        <v>0</v>
      </c>
      <c r="G274" s="153">
        <v>50</v>
      </c>
      <c r="H274" s="172">
        <v>0</v>
      </c>
      <c r="I274" s="172">
        <v>0</v>
      </c>
      <c r="J274" s="153">
        <v>0</v>
      </c>
      <c r="K274" s="260">
        <v>50</v>
      </c>
    </row>
    <row r="275" spans="1:11" ht="15.75" customHeight="1" thickBot="1">
      <c r="A275" s="158" t="s">
        <v>160</v>
      </c>
      <c r="B275" s="160">
        <v>0</v>
      </c>
      <c r="C275" s="160">
        <v>0</v>
      </c>
      <c r="D275" s="160">
        <v>0</v>
      </c>
      <c r="E275" s="160">
        <v>0</v>
      </c>
      <c r="F275" s="160">
        <v>0</v>
      </c>
      <c r="G275" s="160">
        <v>0</v>
      </c>
      <c r="H275" s="236">
        <v>0</v>
      </c>
      <c r="I275" s="236">
        <v>0</v>
      </c>
      <c r="J275" s="160">
        <v>0</v>
      </c>
      <c r="K275" s="262">
        <v>0</v>
      </c>
    </row>
    <row r="276" spans="1:12" ht="15.75" customHeight="1" thickTop="1">
      <c r="A276" s="162"/>
      <c r="B276" s="164"/>
      <c r="C276" s="164"/>
      <c r="D276" s="164"/>
      <c r="E276" s="164"/>
      <c r="F276" s="164"/>
      <c r="G276" s="164"/>
      <c r="H276" s="239"/>
      <c r="I276" s="239"/>
      <c r="J276" s="164"/>
      <c r="K276" s="164"/>
      <c r="L276" s="21"/>
    </row>
    <row r="277" spans="1:12" ht="15.75" customHeight="1">
      <c r="A277" s="162"/>
      <c r="B277" s="164"/>
      <c r="C277" s="164"/>
      <c r="D277" s="164"/>
      <c r="E277" s="164"/>
      <c r="F277" s="164"/>
      <c r="G277" s="164"/>
      <c r="H277" s="239"/>
      <c r="I277" s="239"/>
      <c r="J277" s="164"/>
      <c r="K277" s="164"/>
      <c r="L277" s="21"/>
    </row>
    <row r="278" spans="1:12" ht="15.75" customHeight="1">
      <c r="A278" s="162"/>
      <c r="B278" s="164"/>
      <c r="C278" s="164"/>
      <c r="D278" s="164"/>
      <c r="E278" s="164"/>
      <c r="F278" s="164"/>
      <c r="G278" s="164"/>
      <c r="H278" s="239"/>
      <c r="I278" s="239"/>
      <c r="J278" s="164"/>
      <c r="K278" s="164"/>
      <c r="L278" s="21"/>
    </row>
    <row r="279" spans="1:12" ht="15.75" customHeight="1">
      <c r="A279" s="162"/>
      <c r="B279" s="164"/>
      <c r="C279" s="164"/>
      <c r="D279" s="164"/>
      <c r="E279" s="164"/>
      <c r="F279" s="164"/>
      <c r="G279" s="164"/>
      <c r="H279" s="239"/>
      <c r="I279" s="239"/>
      <c r="J279" s="164"/>
      <c r="K279" s="164"/>
      <c r="L279" s="21"/>
    </row>
    <row r="280" spans="5:12" ht="15.75" customHeight="1" thickBot="1">
      <c r="E280" s="176"/>
      <c r="F280" s="176"/>
      <c r="K280" s="60" t="s">
        <v>57</v>
      </c>
      <c r="L280" s="21"/>
    </row>
    <row r="281" spans="1:12" ht="15.75" customHeight="1" thickBot="1" thickTop="1">
      <c r="A281" s="243" t="s">
        <v>2</v>
      </c>
      <c r="B281" s="244" t="s">
        <v>24</v>
      </c>
      <c r="C281" s="245"/>
      <c r="D281" s="245"/>
      <c r="E281" s="246"/>
      <c r="F281" s="247" t="s">
        <v>88</v>
      </c>
      <c r="G281" s="247" t="s">
        <v>88</v>
      </c>
      <c r="H281" s="248" t="s">
        <v>339</v>
      </c>
      <c r="I281" s="247" t="s">
        <v>88</v>
      </c>
      <c r="J281" s="249" t="s">
        <v>37</v>
      </c>
      <c r="K281" s="247" t="s">
        <v>340</v>
      </c>
      <c r="L281" s="21"/>
    </row>
    <row r="282" spans="1:12" ht="15.75" customHeight="1" thickTop="1">
      <c r="A282" s="69"/>
      <c r="B282" s="250" t="s">
        <v>82</v>
      </c>
      <c r="C282" s="251" t="s">
        <v>110</v>
      </c>
      <c r="D282" s="251" t="s">
        <v>30</v>
      </c>
      <c r="E282" s="252" t="s">
        <v>341</v>
      </c>
      <c r="F282" s="252" t="s">
        <v>342</v>
      </c>
      <c r="G282" s="252" t="s">
        <v>27</v>
      </c>
      <c r="H282" s="253" t="s">
        <v>92</v>
      </c>
      <c r="I282" s="253" t="s">
        <v>343</v>
      </c>
      <c r="J282" s="121" t="s">
        <v>44</v>
      </c>
      <c r="K282" s="252" t="s">
        <v>344</v>
      </c>
      <c r="L282" s="21"/>
    </row>
    <row r="283" spans="1:12" ht="15.75" customHeight="1" thickBot="1">
      <c r="A283" s="254"/>
      <c r="B283" s="255" t="s">
        <v>86</v>
      </c>
      <c r="C283" s="255" t="s">
        <v>113</v>
      </c>
      <c r="D283" s="255" t="s">
        <v>33</v>
      </c>
      <c r="E283" s="256" t="s">
        <v>345</v>
      </c>
      <c r="F283" s="257" t="s">
        <v>346</v>
      </c>
      <c r="G283" s="257" t="s">
        <v>32</v>
      </c>
      <c r="H283" s="258"/>
      <c r="I283" s="255"/>
      <c r="J283" s="259"/>
      <c r="K283" s="257" t="s">
        <v>47</v>
      </c>
      <c r="L283" s="21"/>
    </row>
    <row r="284" spans="1:11" ht="15.75" customHeight="1" thickTop="1">
      <c r="A284" s="165" t="s">
        <v>161</v>
      </c>
      <c r="B284" s="166">
        <v>147015.3</v>
      </c>
      <c r="C284" s="166">
        <v>0</v>
      </c>
      <c r="D284" s="166">
        <v>0</v>
      </c>
      <c r="E284" s="166">
        <v>0</v>
      </c>
      <c r="F284" s="166">
        <v>0</v>
      </c>
      <c r="G284" s="166">
        <v>0</v>
      </c>
      <c r="H284" s="240">
        <v>0</v>
      </c>
      <c r="I284" s="240">
        <v>0</v>
      </c>
      <c r="J284" s="166">
        <v>0</v>
      </c>
      <c r="K284" s="261">
        <v>0</v>
      </c>
    </row>
    <row r="285" spans="1:11" ht="15.75" customHeight="1">
      <c r="A285" s="157" t="s">
        <v>162</v>
      </c>
      <c r="B285" s="153">
        <v>106469.16</v>
      </c>
      <c r="C285" s="153">
        <v>0</v>
      </c>
      <c r="D285" s="153">
        <v>0</v>
      </c>
      <c r="E285" s="153">
        <v>0</v>
      </c>
      <c r="F285" s="153">
        <v>0</v>
      </c>
      <c r="G285" s="153">
        <v>0</v>
      </c>
      <c r="H285" s="172">
        <v>0</v>
      </c>
      <c r="I285" s="172">
        <v>0</v>
      </c>
      <c r="J285" s="153">
        <v>0</v>
      </c>
      <c r="K285" s="260">
        <v>0</v>
      </c>
    </row>
    <row r="286" spans="1:11" ht="15.75" customHeight="1">
      <c r="A286" s="157" t="s">
        <v>163</v>
      </c>
      <c r="B286" s="150">
        <v>657.91</v>
      </c>
      <c r="C286" s="153">
        <v>0</v>
      </c>
      <c r="D286" s="153">
        <v>0</v>
      </c>
      <c r="E286" s="153">
        <v>0</v>
      </c>
      <c r="F286" s="153">
        <v>0</v>
      </c>
      <c r="G286" s="153">
        <v>0</v>
      </c>
      <c r="H286" s="172">
        <v>0</v>
      </c>
      <c r="I286" s="172">
        <v>0</v>
      </c>
      <c r="J286" s="153">
        <v>970</v>
      </c>
      <c r="K286" s="260">
        <v>970</v>
      </c>
    </row>
    <row r="287" spans="1:11" ht="15.75" customHeight="1">
      <c r="A287" s="157" t="s">
        <v>164</v>
      </c>
      <c r="B287" s="153">
        <v>0</v>
      </c>
      <c r="C287" s="153">
        <v>0</v>
      </c>
      <c r="D287" s="153">
        <v>0</v>
      </c>
      <c r="E287" s="153">
        <v>0</v>
      </c>
      <c r="F287" s="153">
        <v>0</v>
      </c>
      <c r="G287" s="153">
        <v>0</v>
      </c>
      <c r="H287" s="172">
        <v>0</v>
      </c>
      <c r="I287" s="172">
        <v>0</v>
      </c>
      <c r="J287" s="153">
        <v>0</v>
      </c>
      <c r="K287" s="260">
        <v>0</v>
      </c>
    </row>
    <row r="288" spans="1:11" ht="15.75" customHeight="1">
      <c r="A288" s="157" t="s">
        <v>165</v>
      </c>
      <c r="B288" s="153">
        <v>0</v>
      </c>
      <c r="C288" s="153">
        <v>0</v>
      </c>
      <c r="D288" s="153">
        <v>0</v>
      </c>
      <c r="E288" s="153">
        <v>0</v>
      </c>
      <c r="F288" s="153">
        <v>0</v>
      </c>
      <c r="G288" s="153">
        <v>0</v>
      </c>
      <c r="H288" s="172">
        <v>0</v>
      </c>
      <c r="I288" s="172">
        <v>0</v>
      </c>
      <c r="J288" s="153">
        <v>0</v>
      </c>
      <c r="K288" s="260">
        <v>0</v>
      </c>
    </row>
    <row r="289" spans="1:11" ht="15.75" customHeight="1">
      <c r="A289" s="157" t="s">
        <v>166</v>
      </c>
      <c r="B289" s="153">
        <v>0</v>
      </c>
      <c r="C289" s="153">
        <v>0</v>
      </c>
      <c r="D289" s="153">
        <v>0</v>
      </c>
      <c r="E289" s="153">
        <v>0</v>
      </c>
      <c r="F289" s="153">
        <v>0</v>
      </c>
      <c r="G289" s="153">
        <v>0</v>
      </c>
      <c r="H289" s="172">
        <v>0</v>
      </c>
      <c r="I289" s="172">
        <v>0</v>
      </c>
      <c r="J289" s="153">
        <v>0</v>
      </c>
      <c r="K289" s="260">
        <v>0</v>
      </c>
    </row>
    <row r="290" spans="1:11" ht="15.75" customHeight="1">
      <c r="A290" s="157" t="s">
        <v>167</v>
      </c>
      <c r="B290" s="153">
        <v>0</v>
      </c>
      <c r="C290" s="153">
        <v>0</v>
      </c>
      <c r="D290" s="153">
        <v>0</v>
      </c>
      <c r="E290" s="153">
        <v>0</v>
      </c>
      <c r="F290" s="153">
        <v>0</v>
      </c>
      <c r="G290" s="153">
        <v>281.5</v>
      </c>
      <c r="H290" s="172">
        <v>0</v>
      </c>
      <c r="I290" s="172">
        <v>0</v>
      </c>
      <c r="J290" s="153">
        <v>0</v>
      </c>
      <c r="K290" s="260">
        <v>281.5</v>
      </c>
    </row>
    <row r="291" spans="1:11" ht="15.75" customHeight="1">
      <c r="A291" s="157" t="s">
        <v>168</v>
      </c>
      <c r="B291" s="153">
        <v>0</v>
      </c>
      <c r="C291" s="153">
        <v>0</v>
      </c>
      <c r="D291" s="153">
        <v>0</v>
      </c>
      <c r="E291" s="153">
        <v>0</v>
      </c>
      <c r="F291" s="153">
        <v>0</v>
      </c>
      <c r="G291" s="153">
        <v>0</v>
      </c>
      <c r="H291" s="172">
        <v>0</v>
      </c>
      <c r="I291" s="172">
        <v>0</v>
      </c>
      <c r="J291" s="153">
        <v>0</v>
      </c>
      <c r="K291" s="260">
        <v>0</v>
      </c>
    </row>
    <row r="292" spans="1:11" ht="15.75" customHeight="1">
      <c r="A292" s="157" t="s">
        <v>169</v>
      </c>
      <c r="B292" s="153">
        <v>0</v>
      </c>
      <c r="C292" s="153">
        <v>0</v>
      </c>
      <c r="D292" s="153">
        <v>0</v>
      </c>
      <c r="E292" s="153">
        <v>0</v>
      </c>
      <c r="F292" s="153">
        <v>0</v>
      </c>
      <c r="G292" s="153">
        <v>0</v>
      </c>
      <c r="H292" s="172">
        <v>0</v>
      </c>
      <c r="I292" s="172">
        <v>0</v>
      </c>
      <c r="J292" s="153">
        <v>0</v>
      </c>
      <c r="K292" s="260">
        <v>0</v>
      </c>
    </row>
    <row r="293" spans="1:11" ht="15.75" customHeight="1">
      <c r="A293" s="157" t="s">
        <v>170</v>
      </c>
      <c r="B293" s="153">
        <v>0</v>
      </c>
      <c r="C293" s="153">
        <v>0</v>
      </c>
      <c r="D293" s="153">
        <v>0</v>
      </c>
      <c r="E293" s="153">
        <v>0</v>
      </c>
      <c r="F293" s="153">
        <v>48823.5</v>
      </c>
      <c r="G293" s="153">
        <v>0</v>
      </c>
      <c r="H293" s="172">
        <v>0</v>
      </c>
      <c r="I293" s="172">
        <v>0</v>
      </c>
      <c r="J293" s="153">
        <v>0</v>
      </c>
      <c r="K293" s="260">
        <v>48823.5</v>
      </c>
    </row>
    <row r="294" spans="1:11" ht="15.75" customHeight="1">
      <c r="A294" s="168" t="s">
        <v>171</v>
      </c>
      <c r="B294" s="153">
        <v>0</v>
      </c>
      <c r="C294" s="153">
        <v>0</v>
      </c>
      <c r="D294" s="153">
        <v>0</v>
      </c>
      <c r="E294" s="153">
        <v>0</v>
      </c>
      <c r="F294" s="153">
        <v>388071.51</v>
      </c>
      <c r="G294" s="153">
        <v>0</v>
      </c>
      <c r="H294" s="172">
        <v>0</v>
      </c>
      <c r="I294" s="172">
        <v>0</v>
      </c>
      <c r="J294" s="153">
        <v>79.08</v>
      </c>
      <c r="K294" s="260">
        <v>388150.59</v>
      </c>
    </row>
    <row r="295" spans="1:11" ht="15.75" customHeight="1">
      <c r="A295" s="157" t="s">
        <v>172</v>
      </c>
      <c r="B295" s="153">
        <v>0</v>
      </c>
      <c r="C295" s="153">
        <v>0</v>
      </c>
      <c r="D295" s="153">
        <v>0</v>
      </c>
      <c r="E295" s="153">
        <v>0</v>
      </c>
      <c r="F295" s="153">
        <v>462431.81</v>
      </c>
      <c r="G295" s="153">
        <v>12694.94</v>
      </c>
      <c r="H295" s="172">
        <v>0</v>
      </c>
      <c r="I295" s="172">
        <v>0</v>
      </c>
      <c r="J295" s="153">
        <v>0</v>
      </c>
      <c r="K295" s="260">
        <v>475126.75</v>
      </c>
    </row>
    <row r="296" spans="1:11" ht="15.75" customHeight="1">
      <c r="A296" s="168" t="s">
        <v>173</v>
      </c>
      <c r="B296" s="153">
        <v>69362</v>
      </c>
      <c r="C296" s="153">
        <v>19369.12</v>
      </c>
      <c r="D296" s="153">
        <v>0</v>
      </c>
      <c r="E296" s="153">
        <v>0</v>
      </c>
      <c r="F296" s="153">
        <v>0</v>
      </c>
      <c r="G296" s="153">
        <v>20200</v>
      </c>
      <c r="H296" s="172">
        <v>0</v>
      </c>
      <c r="I296" s="172">
        <v>0</v>
      </c>
      <c r="J296" s="153">
        <v>0</v>
      </c>
      <c r="K296" s="260">
        <v>20200</v>
      </c>
    </row>
    <row r="297" spans="1:11" ht="15.75" customHeight="1">
      <c r="A297" s="157" t="s">
        <v>174</v>
      </c>
      <c r="B297" s="153">
        <v>0</v>
      </c>
      <c r="C297" s="153">
        <v>0</v>
      </c>
      <c r="D297" s="153">
        <v>0</v>
      </c>
      <c r="E297" s="153">
        <v>0</v>
      </c>
      <c r="F297" s="153">
        <v>0</v>
      </c>
      <c r="G297" s="153">
        <v>0</v>
      </c>
      <c r="H297" s="172">
        <v>0</v>
      </c>
      <c r="I297" s="172">
        <v>0</v>
      </c>
      <c r="J297" s="153">
        <v>0</v>
      </c>
      <c r="K297" s="260">
        <v>0</v>
      </c>
    </row>
    <row r="298" spans="1:11" ht="15.75" customHeight="1">
      <c r="A298" s="157" t="s">
        <v>175</v>
      </c>
      <c r="B298" s="153">
        <v>258110</v>
      </c>
      <c r="C298" s="153">
        <v>0</v>
      </c>
      <c r="D298" s="153">
        <v>0</v>
      </c>
      <c r="E298" s="153">
        <v>0</v>
      </c>
      <c r="F298" s="153">
        <v>0</v>
      </c>
      <c r="G298" s="153">
        <v>0</v>
      </c>
      <c r="H298" s="172">
        <v>0</v>
      </c>
      <c r="I298" s="172">
        <v>0</v>
      </c>
      <c r="J298" s="153">
        <v>662</v>
      </c>
      <c r="K298" s="260">
        <v>662</v>
      </c>
    </row>
    <row r="299" spans="1:11" ht="15.75" customHeight="1">
      <c r="A299" s="157" t="s">
        <v>176</v>
      </c>
      <c r="B299" s="153">
        <v>0</v>
      </c>
      <c r="C299" s="153">
        <v>0</v>
      </c>
      <c r="D299" s="153">
        <v>0</v>
      </c>
      <c r="E299" s="153">
        <v>0</v>
      </c>
      <c r="F299" s="153">
        <v>0</v>
      </c>
      <c r="G299" s="153">
        <v>0</v>
      </c>
      <c r="H299" s="172">
        <v>0</v>
      </c>
      <c r="I299" s="172">
        <v>0</v>
      </c>
      <c r="J299" s="153">
        <v>0</v>
      </c>
      <c r="K299" s="260">
        <v>0</v>
      </c>
    </row>
    <row r="300" spans="1:11" ht="15.75" customHeight="1">
      <c r="A300" s="157" t="s">
        <v>177</v>
      </c>
      <c r="B300" s="153">
        <v>0</v>
      </c>
      <c r="C300" s="153">
        <v>0</v>
      </c>
      <c r="D300" s="153">
        <v>0</v>
      </c>
      <c r="E300" s="153">
        <v>0</v>
      </c>
      <c r="F300" s="153">
        <v>0</v>
      </c>
      <c r="G300" s="153">
        <v>0</v>
      </c>
      <c r="H300" s="172">
        <v>0</v>
      </c>
      <c r="I300" s="172">
        <v>0</v>
      </c>
      <c r="J300" s="153">
        <v>0</v>
      </c>
      <c r="K300" s="260">
        <v>0</v>
      </c>
    </row>
    <row r="301" spans="1:11" ht="15.75" customHeight="1">
      <c r="A301" s="157" t="s">
        <v>178</v>
      </c>
      <c r="B301" s="153">
        <v>0</v>
      </c>
      <c r="C301" s="153">
        <v>0</v>
      </c>
      <c r="D301" s="153">
        <v>0</v>
      </c>
      <c r="E301" s="153">
        <v>0</v>
      </c>
      <c r="F301" s="153">
        <v>0</v>
      </c>
      <c r="G301" s="153">
        <v>0</v>
      </c>
      <c r="H301" s="172">
        <v>0</v>
      </c>
      <c r="I301" s="172">
        <v>0</v>
      </c>
      <c r="J301" s="153">
        <v>0</v>
      </c>
      <c r="K301" s="260">
        <v>0</v>
      </c>
    </row>
    <row r="302" spans="1:11" ht="15.75" customHeight="1">
      <c r="A302" s="157" t="s">
        <v>348</v>
      </c>
      <c r="B302" s="153">
        <v>0</v>
      </c>
      <c r="C302" s="153">
        <v>0</v>
      </c>
      <c r="D302" s="153">
        <v>0</v>
      </c>
      <c r="E302" s="153">
        <v>0</v>
      </c>
      <c r="F302" s="153">
        <v>0</v>
      </c>
      <c r="G302" s="153">
        <v>0</v>
      </c>
      <c r="H302" s="172">
        <v>0</v>
      </c>
      <c r="I302" s="172">
        <v>0</v>
      </c>
      <c r="J302" s="153">
        <v>0</v>
      </c>
      <c r="K302" s="260">
        <v>0</v>
      </c>
    </row>
    <row r="303" spans="1:11" ht="15.75" customHeight="1">
      <c r="A303" s="241" t="s">
        <v>180</v>
      </c>
      <c r="B303" s="153">
        <v>0</v>
      </c>
      <c r="C303" s="153">
        <v>0</v>
      </c>
      <c r="D303" s="153">
        <v>0</v>
      </c>
      <c r="E303" s="153">
        <v>0</v>
      </c>
      <c r="F303" s="153">
        <v>0.74</v>
      </c>
      <c r="G303" s="172">
        <v>0</v>
      </c>
      <c r="H303" s="172">
        <v>0</v>
      </c>
      <c r="I303" s="172">
        <v>0</v>
      </c>
      <c r="J303" s="172">
        <v>0</v>
      </c>
      <c r="K303" s="260">
        <f aca="true" t="shared" si="4" ref="K303:K356">SUM(F303:J303)</f>
        <v>0.74</v>
      </c>
    </row>
    <row r="304" spans="1:11" ht="15.75" customHeight="1">
      <c r="A304" s="152" t="s">
        <v>181</v>
      </c>
      <c r="B304" s="166">
        <v>0</v>
      </c>
      <c r="C304" s="166">
        <v>0</v>
      </c>
      <c r="D304" s="153">
        <v>0</v>
      </c>
      <c r="E304" s="153">
        <v>0</v>
      </c>
      <c r="F304" s="153">
        <v>0</v>
      </c>
      <c r="G304" s="240">
        <v>0</v>
      </c>
      <c r="H304" s="172">
        <v>0</v>
      </c>
      <c r="I304" s="172">
        <v>0</v>
      </c>
      <c r="J304" s="240">
        <v>90</v>
      </c>
      <c r="K304" s="261">
        <f t="shared" si="4"/>
        <v>90</v>
      </c>
    </row>
    <row r="305" spans="1:11" ht="15.75" customHeight="1">
      <c r="A305" s="171" t="s">
        <v>182</v>
      </c>
      <c r="B305" s="153">
        <v>0</v>
      </c>
      <c r="C305" s="153">
        <v>0</v>
      </c>
      <c r="D305" s="153">
        <v>0</v>
      </c>
      <c r="E305" s="153">
        <v>0</v>
      </c>
      <c r="F305" s="153">
        <v>0</v>
      </c>
      <c r="G305" s="172">
        <v>0</v>
      </c>
      <c r="H305" s="172">
        <v>0</v>
      </c>
      <c r="I305" s="172">
        <v>0</v>
      </c>
      <c r="J305" s="153">
        <v>0</v>
      </c>
      <c r="K305" s="260">
        <f t="shared" si="4"/>
        <v>0</v>
      </c>
    </row>
    <row r="306" spans="1:11" ht="15.75" customHeight="1">
      <c r="A306" s="152" t="s">
        <v>184</v>
      </c>
      <c r="B306" s="166">
        <v>0</v>
      </c>
      <c r="C306" s="166">
        <v>0</v>
      </c>
      <c r="D306" s="153">
        <v>0</v>
      </c>
      <c r="E306" s="153">
        <v>0</v>
      </c>
      <c r="F306" s="153">
        <v>0</v>
      </c>
      <c r="G306" s="240">
        <v>0</v>
      </c>
      <c r="H306" s="172">
        <v>0</v>
      </c>
      <c r="I306" s="172">
        <v>0</v>
      </c>
      <c r="J306" s="166">
        <v>0</v>
      </c>
      <c r="K306" s="261">
        <f t="shared" si="4"/>
        <v>0</v>
      </c>
    </row>
    <row r="307" spans="1:11" ht="15.75" customHeight="1">
      <c r="A307" s="154" t="s">
        <v>185</v>
      </c>
      <c r="B307" s="153">
        <v>0</v>
      </c>
      <c r="C307" s="153">
        <v>0</v>
      </c>
      <c r="D307" s="153">
        <v>0</v>
      </c>
      <c r="E307" s="153">
        <v>0</v>
      </c>
      <c r="F307" s="153">
        <v>0</v>
      </c>
      <c r="G307" s="153">
        <v>155910</v>
      </c>
      <c r="H307" s="172">
        <v>0</v>
      </c>
      <c r="I307" s="172">
        <v>0</v>
      </c>
      <c r="J307" s="153">
        <v>0</v>
      </c>
      <c r="K307" s="260">
        <f>SUM(F307:J307)</f>
        <v>155910</v>
      </c>
    </row>
    <row r="308" spans="1:11" ht="15.75" customHeight="1" thickBot="1">
      <c r="A308" s="173" t="s">
        <v>186</v>
      </c>
      <c r="B308" s="160">
        <v>0</v>
      </c>
      <c r="C308" s="160">
        <v>0</v>
      </c>
      <c r="D308" s="160">
        <v>0</v>
      </c>
      <c r="E308" s="160">
        <v>0</v>
      </c>
      <c r="F308" s="160">
        <v>0</v>
      </c>
      <c r="G308" s="160">
        <v>0</v>
      </c>
      <c r="H308" s="236">
        <v>0</v>
      </c>
      <c r="I308" s="236">
        <v>0</v>
      </c>
      <c r="J308" s="160">
        <v>0</v>
      </c>
      <c r="K308" s="262">
        <f t="shared" si="4"/>
        <v>0</v>
      </c>
    </row>
    <row r="309" spans="1:11" ht="15.75" customHeight="1" thickTop="1">
      <c r="A309" s="142"/>
      <c r="B309" s="164"/>
      <c r="C309" s="164"/>
      <c r="D309" s="164"/>
      <c r="E309" s="164"/>
      <c r="F309" s="164"/>
      <c r="G309" s="164"/>
      <c r="H309" s="239"/>
      <c r="I309" s="239"/>
      <c r="J309" s="164"/>
      <c r="K309" s="164"/>
    </row>
    <row r="310" spans="1:13" ht="15.75" customHeight="1">
      <c r="A310" s="142"/>
      <c r="B310" s="164"/>
      <c r="C310" s="164"/>
      <c r="D310" s="164"/>
      <c r="E310" s="164"/>
      <c r="F310" s="164"/>
      <c r="G310" s="164"/>
      <c r="H310" s="239"/>
      <c r="I310" s="239"/>
      <c r="J310" s="164"/>
      <c r="K310" s="164"/>
      <c r="L310" s="21"/>
      <c r="M310" s="21"/>
    </row>
    <row r="311" spans="5:13" ht="15.75" customHeight="1" thickBot="1">
      <c r="E311" s="176"/>
      <c r="F311" s="176"/>
      <c r="K311" s="60" t="s">
        <v>57</v>
      </c>
      <c r="L311" s="21"/>
      <c r="M311" s="21"/>
    </row>
    <row r="312" spans="1:13" ht="15.75" customHeight="1" thickBot="1" thickTop="1">
      <c r="A312" s="243" t="s">
        <v>2</v>
      </c>
      <c r="B312" s="244" t="s">
        <v>24</v>
      </c>
      <c r="C312" s="245"/>
      <c r="D312" s="245"/>
      <c r="E312" s="246"/>
      <c r="F312" s="247" t="s">
        <v>88</v>
      </c>
      <c r="G312" s="247" t="s">
        <v>88</v>
      </c>
      <c r="H312" s="248" t="s">
        <v>339</v>
      </c>
      <c r="I312" s="247" t="s">
        <v>88</v>
      </c>
      <c r="J312" s="249" t="s">
        <v>37</v>
      </c>
      <c r="K312" s="247" t="s">
        <v>340</v>
      </c>
      <c r="L312" s="21"/>
      <c r="M312" s="21"/>
    </row>
    <row r="313" spans="1:13" ht="15.75" customHeight="1" thickTop="1">
      <c r="A313" s="69"/>
      <c r="B313" s="250" t="s">
        <v>82</v>
      </c>
      <c r="C313" s="251" t="s">
        <v>110</v>
      </c>
      <c r="D313" s="251" t="s">
        <v>30</v>
      </c>
      <c r="E313" s="252" t="s">
        <v>341</v>
      </c>
      <c r="F313" s="252" t="s">
        <v>342</v>
      </c>
      <c r="G313" s="252" t="s">
        <v>27</v>
      </c>
      <c r="H313" s="253" t="s">
        <v>92</v>
      </c>
      <c r="I313" s="253" t="s">
        <v>343</v>
      </c>
      <c r="J313" s="121" t="s">
        <v>44</v>
      </c>
      <c r="K313" s="252" t="s">
        <v>344</v>
      </c>
      <c r="L313" s="21"/>
      <c r="M313" s="21"/>
    </row>
    <row r="314" spans="1:13" ht="15.75" customHeight="1" thickBot="1">
      <c r="A314" s="254"/>
      <c r="B314" s="255" t="s">
        <v>86</v>
      </c>
      <c r="C314" s="255" t="s">
        <v>113</v>
      </c>
      <c r="D314" s="255" t="s">
        <v>33</v>
      </c>
      <c r="E314" s="256" t="s">
        <v>345</v>
      </c>
      <c r="F314" s="257" t="s">
        <v>346</v>
      </c>
      <c r="G314" s="257" t="s">
        <v>32</v>
      </c>
      <c r="H314" s="258"/>
      <c r="I314" s="255"/>
      <c r="J314" s="259"/>
      <c r="K314" s="257" t="s">
        <v>47</v>
      </c>
      <c r="L314" s="21"/>
      <c r="M314" s="21"/>
    </row>
    <row r="315" spans="1:11" ht="15.75" customHeight="1" thickTop="1">
      <c r="A315" s="179" t="s">
        <v>188</v>
      </c>
      <c r="B315" s="166">
        <v>0</v>
      </c>
      <c r="C315" s="166">
        <v>0</v>
      </c>
      <c r="D315" s="166">
        <v>0</v>
      </c>
      <c r="E315" s="166">
        <v>0</v>
      </c>
      <c r="F315" s="166">
        <v>0</v>
      </c>
      <c r="G315" s="166">
        <v>0</v>
      </c>
      <c r="H315" s="240">
        <v>0</v>
      </c>
      <c r="I315" s="240">
        <v>0</v>
      </c>
      <c r="J315" s="166">
        <v>0</v>
      </c>
      <c r="K315" s="261">
        <f t="shared" si="4"/>
        <v>0</v>
      </c>
    </row>
    <row r="316" spans="1:11" ht="15.75" customHeight="1">
      <c r="A316" s="154" t="s">
        <v>189</v>
      </c>
      <c r="B316" s="153">
        <v>0</v>
      </c>
      <c r="C316" s="153">
        <v>0</v>
      </c>
      <c r="D316" s="153">
        <v>0</v>
      </c>
      <c r="E316" s="153">
        <v>0</v>
      </c>
      <c r="F316" s="153">
        <v>0</v>
      </c>
      <c r="G316" s="172">
        <v>0</v>
      </c>
      <c r="H316" s="172">
        <v>0</v>
      </c>
      <c r="I316" s="172">
        <v>0</v>
      </c>
      <c r="J316" s="153">
        <v>0</v>
      </c>
      <c r="K316" s="260">
        <f t="shared" si="4"/>
        <v>0</v>
      </c>
    </row>
    <row r="317" spans="1:11" ht="15.75" customHeight="1">
      <c r="A317" s="154" t="s">
        <v>190</v>
      </c>
      <c r="B317" s="153">
        <v>0</v>
      </c>
      <c r="C317" s="153">
        <v>0</v>
      </c>
      <c r="D317" s="153">
        <v>0</v>
      </c>
      <c r="E317" s="153">
        <v>0</v>
      </c>
      <c r="F317" s="153">
        <v>0</v>
      </c>
      <c r="G317" s="172">
        <v>0</v>
      </c>
      <c r="H317" s="172">
        <v>0</v>
      </c>
      <c r="I317" s="172">
        <v>0</v>
      </c>
      <c r="J317" s="153">
        <v>0</v>
      </c>
      <c r="K317" s="260">
        <f t="shared" si="4"/>
        <v>0</v>
      </c>
    </row>
    <row r="318" spans="1:11" ht="15.75" customHeight="1">
      <c r="A318" s="154" t="s">
        <v>191</v>
      </c>
      <c r="B318" s="153">
        <v>30307.17</v>
      </c>
      <c r="C318" s="153">
        <v>0</v>
      </c>
      <c r="D318" s="153">
        <v>0</v>
      </c>
      <c r="E318" s="153">
        <v>0</v>
      </c>
      <c r="F318" s="153">
        <v>0</v>
      </c>
      <c r="G318" s="172">
        <v>0</v>
      </c>
      <c r="H318" s="172">
        <v>0</v>
      </c>
      <c r="I318" s="172">
        <v>0</v>
      </c>
      <c r="J318" s="153">
        <v>9803</v>
      </c>
      <c r="K318" s="260">
        <f t="shared" si="4"/>
        <v>9803</v>
      </c>
    </row>
    <row r="319" spans="1:11" ht="15.75" customHeight="1">
      <c r="A319" s="154" t="s">
        <v>192</v>
      </c>
      <c r="B319" s="153">
        <v>0</v>
      </c>
      <c r="C319" s="153">
        <v>0</v>
      </c>
      <c r="D319" s="153">
        <v>0</v>
      </c>
      <c r="E319" s="153">
        <v>0</v>
      </c>
      <c r="F319" s="153">
        <v>0</v>
      </c>
      <c r="G319" s="153">
        <v>0</v>
      </c>
      <c r="H319" s="172">
        <v>0</v>
      </c>
      <c r="I319" s="172">
        <v>0</v>
      </c>
      <c r="J319" s="153">
        <v>0</v>
      </c>
      <c r="K319" s="260">
        <f t="shared" si="4"/>
        <v>0</v>
      </c>
    </row>
    <row r="320" spans="1:11" ht="15.75" customHeight="1">
      <c r="A320" s="154" t="s">
        <v>193</v>
      </c>
      <c r="B320" s="153">
        <v>0</v>
      </c>
      <c r="C320" s="153">
        <v>0</v>
      </c>
      <c r="D320" s="153">
        <v>0</v>
      </c>
      <c r="E320" s="153">
        <v>0</v>
      </c>
      <c r="F320" s="153">
        <v>47443.37</v>
      </c>
      <c r="G320" s="153">
        <v>0</v>
      </c>
      <c r="H320" s="172">
        <v>0</v>
      </c>
      <c r="I320" s="172">
        <v>0</v>
      </c>
      <c r="J320" s="153">
        <v>0</v>
      </c>
      <c r="K320" s="260">
        <f t="shared" si="4"/>
        <v>47443.37</v>
      </c>
    </row>
    <row r="321" spans="1:11" ht="15.75" customHeight="1">
      <c r="A321" s="171" t="s">
        <v>194</v>
      </c>
      <c r="B321" s="153">
        <v>12164.74</v>
      </c>
      <c r="C321" s="153">
        <v>0</v>
      </c>
      <c r="D321" s="153">
        <v>0</v>
      </c>
      <c r="E321" s="153">
        <v>0</v>
      </c>
      <c r="F321" s="153">
        <v>0</v>
      </c>
      <c r="G321" s="153">
        <v>0</v>
      </c>
      <c r="H321" s="172">
        <v>0</v>
      </c>
      <c r="I321" s="172">
        <v>0</v>
      </c>
      <c r="J321" s="153">
        <v>0</v>
      </c>
      <c r="K321" s="260">
        <f t="shared" si="4"/>
        <v>0</v>
      </c>
    </row>
    <row r="322" spans="1:11" ht="15.75" customHeight="1">
      <c r="A322" s="171" t="s">
        <v>195</v>
      </c>
      <c r="B322" s="224">
        <v>560.95</v>
      </c>
      <c r="C322" s="153">
        <v>0</v>
      </c>
      <c r="D322" s="153">
        <v>0</v>
      </c>
      <c r="E322" s="153">
        <v>0</v>
      </c>
      <c r="F322" s="153">
        <v>0</v>
      </c>
      <c r="G322" s="172">
        <v>0</v>
      </c>
      <c r="H322" s="172">
        <v>0</v>
      </c>
      <c r="I322" s="172">
        <v>0</v>
      </c>
      <c r="J322" s="153">
        <v>0</v>
      </c>
      <c r="K322" s="260">
        <f t="shared" si="4"/>
        <v>0</v>
      </c>
    </row>
    <row r="323" spans="1:11" ht="15.75" customHeight="1">
      <c r="A323" s="182" t="s">
        <v>196</v>
      </c>
      <c r="B323" s="224">
        <v>0</v>
      </c>
      <c r="C323" s="153">
        <v>0</v>
      </c>
      <c r="D323" s="153">
        <v>0</v>
      </c>
      <c r="E323" s="153">
        <v>0</v>
      </c>
      <c r="F323" s="153">
        <v>0</v>
      </c>
      <c r="G323" s="172">
        <v>5</v>
      </c>
      <c r="H323" s="172">
        <v>0</v>
      </c>
      <c r="I323" s="172">
        <v>0</v>
      </c>
      <c r="J323" s="153">
        <v>0</v>
      </c>
      <c r="K323" s="260">
        <f t="shared" si="4"/>
        <v>5</v>
      </c>
    </row>
    <row r="324" spans="1:11" ht="15.75" customHeight="1">
      <c r="A324" s="154" t="s">
        <v>197</v>
      </c>
      <c r="B324" s="224">
        <v>859.41</v>
      </c>
      <c r="C324" s="224">
        <v>0</v>
      </c>
      <c r="D324" s="153">
        <v>0</v>
      </c>
      <c r="E324" s="153">
        <v>0</v>
      </c>
      <c r="F324" s="153">
        <v>0</v>
      </c>
      <c r="G324" s="224">
        <v>0</v>
      </c>
      <c r="H324" s="172">
        <v>0</v>
      </c>
      <c r="I324" s="172">
        <v>0</v>
      </c>
      <c r="J324" s="153">
        <v>0</v>
      </c>
      <c r="K324" s="260">
        <f t="shared" si="4"/>
        <v>0</v>
      </c>
    </row>
    <row r="325" spans="1:11" ht="15.75" customHeight="1">
      <c r="A325" s="154" t="s">
        <v>198</v>
      </c>
      <c r="B325" s="224">
        <v>2816.18</v>
      </c>
      <c r="C325" s="224">
        <v>0</v>
      </c>
      <c r="D325" s="153">
        <v>0</v>
      </c>
      <c r="E325" s="153">
        <v>0</v>
      </c>
      <c r="F325" s="153">
        <v>7500</v>
      </c>
      <c r="G325" s="224">
        <v>0</v>
      </c>
      <c r="H325" s="172">
        <v>0</v>
      </c>
      <c r="I325" s="172">
        <v>0</v>
      </c>
      <c r="J325" s="153">
        <v>834</v>
      </c>
      <c r="K325" s="260">
        <f t="shared" si="4"/>
        <v>8334</v>
      </c>
    </row>
    <row r="326" spans="1:11" ht="15.75" customHeight="1">
      <c r="A326" s="154" t="s">
        <v>199</v>
      </c>
      <c r="B326" s="224">
        <v>0</v>
      </c>
      <c r="C326" s="224">
        <v>0</v>
      </c>
      <c r="D326" s="153">
        <v>0</v>
      </c>
      <c r="E326" s="153">
        <v>0</v>
      </c>
      <c r="F326" s="153">
        <v>0</v>
      </c>
      <c r="G326" s="224">
        <v>0</v>
      </c>
      <c r="H326" s="172">
        <v>0</v>
      </c>
      <c r="I326" s="172">
        <v>0</v>
      </c>
      <c r="J326" s="153">
        <v>0</v>
      </c>
      <c r="K326" s="260">
        <f t="shared" si="4"/>
        <v>0</v>
      </c>
    </row>
    <row r="327" spans="1:11" ht="15.75" customHeight="1">
      <c r="A327" s="154" t="s">
        <v>200</v>
      </c>
      <c r="B327" s="224">
        <v>0</v>
      </c>
      <c r="C327" s="224">
        <v>0</v>
      </c>
      <c r="D327" s="153">
        <v>0</v>
      </c>
      <c r="E327" s="153">
        <v>0</v>
      </c>
      <c r="F327" s="153">
        <v>0</v>
      </c>
      <c r="G327" s="224">
        <v>1000</v>
      </c>
      <c r="H327" s="172">
        <v>0</v>
      </c>
      <c r="I327" s="172">
        <v>0</v>
      </c>
      <c r="J327" s="153">
        <v>0</v>
      </c>
      <c r="K327" s="260">
        <f t="shared" si="4"/>
        <v>1000</v>
      </c>
    </row>
    <row r="328" spans="1:11" ht="15.75" customHeight="1">
      <c r="A328" s="154" t="s">
        <v>201</v>
      </c>
      <c r="B328" s="224">
        <v>0</v>
      </c>
      <c r="C328" s="224">
        <v>0</v>
      </c>
      <c r="D328" s="153">
        <v>0</v>
      </c>
      <c r="E328" s="153">
        <v>0</v>
      </c>
      <c r="F328" s="153">
        <v>0</v>
      </c>
      <c r="G328" s="224">
        <v>0</v>
      </c>
      <c r="H328" s="172">
        <v>0</v>
      </c>
      <c r="I328" s="172">
        <v>0</v>
      </c>
      <c r="J328" s="153">
        <v>14920.5</v>
      </c>
      <c r="K328" s="260">
        <f t="shared" si="4"/>
        <v>14920.5</v>
      </c>
    </row>
    <row r="329" spans="1:11" ht="15.75" customHeight="1">
      <c r="A329" s="154" t="s">
        <v>202</v>
      </c>
      <c r="B329" s="224">
        <v>14009.29</v>
      </c>
      <c r="C329" s="224">
        <v>0</v>
      </c>
      <c r="D329" s="153">
        <v>0</v>
      </c>
      <c r="E329" s="153">
        <v>0</v>
      </c>
      <c r="F329" s="153">
        <v>0</v>
      </c>
      <c r="G329" s="224">
        <v>0</v>
      </c>
      <c r="H329" s="172">
        <v>0</v>
      </c>
      <c r="I329" s="172">
        <v>0</v>
      </c>
      <c r="J329" s="153">
        <v>0</v>
      </c>
      <c r="K329" s="260">
        <f t="shared" si="4"/>
        <v>0</v>
      </c>
    </row>
    <row r="330" spans="1:11" ht="15.75" customHeight="1">
      <c r="A330" s="154" t="s">
        <v>203</v>
      </c>
      <c r="B330" s="224">
        <v>10.63</v>
      </c>
      <c r="C330" s="224">
        <v>0</v>
      </c>
      <c r="D330" s="153">
        <v>0</v>
      </c>
      <c r="E330" s="153">
        <v>0</v>
      </c>
      <c r="F330" s="153">
        <v>0</v>
      </c>
      <c r="G330" s="224">
        <v>0</v>
      </c>
      <c r="H330" s="172">
        <v>0</v>
      </c>
      <c r="I330" s="172">
        <v>0</v>
      </c>
      <c r="J330" s="153">
        <v>0</v>
      </c>
      <c r="K330" s="260">
        <f t="shared" si="4"/>
        <v>0</v>
      </c>
    </row>
    <row r="331" spans="1:11" ht="15.75" customHeight="1">
      <c r="A331" s="154" t="s">
        <v>204</v>
      </c>
      <c r="B331" s="224">
        <v>0</v>
      </c>
      <c r="C331" s="224">
        <v>0</v>
      </c>
      <c r="D331" s="153">
        <v>0</v>
      </c>
      <c r="E331" s="153">
        <v>0</v>
      </c>
      <c r="F331" s="153">
        <v>0</v>
      </c>
      <c r="G331" s="224">
        <v>234905</v>
      </c>
      <c r="H331" s="172">
        <v>0</v>
      </c>
      <c r="I331" s="172">
        <v>0</v>
      </c>
      <c r="J331" s="153">
        <v>34195</v>
      </c>
      <c r="K331" s="260">
        <f t="shared" si="4"/>
        <v>269100</v>
      </c>
    </row>
    <row r="332" spans="1:11" ht="15.75" customHeight="1">
      <c r="A332" s="154" t="s">
        <v>205</v>
      </c>
      <c r="B332" s="224">
        <v>0</v>
      </c>
      <c r="C332" s="224">
        <v>0</v>
      </c>
      <c r="D332" s="153">
        <v>0</v>
      </c>
      <c r="E332" s="153">
        <v>0</v>
      </c>
      <c r="F332" s="153">
        <v>0</v>
      </c>
      <c r="G332" s="224">
        <v>0</v>
      </c>
      <c r="H332" s="172">
        <v>0</v>
      </c>
      <c r="I332" s="172">
        <v>0</v>
      </c>
      <c r="J332" s="153">
        <v>0</v>
      </c>
      <c r="K332" s="260">
        <f t="shared" si="4"/>
        <v>0</v>
      </c>
    </row>
    <row r="333" spans="1:11" ht="15.75" customHeight="1">
      <c r="A333" s="154" t="s">
        <v>206</v>
      </c>
      <c r="B333" s="224">
        <v>0</v>
      </c>
      <c r="C333" s="224">
        <v>0</v>
      </c>
      <c r="D333" s="153">
        <v>0</v>
      </c>
      <c r="E333" s="153">
        <v>0</v>
      </c>
      <c r="F333" s="153">
        <v>0</v>
      </c>
      <c r="G333" s="224">
        <v>0</v>
      </c>
      <c r="H333" s="172">
        <v>0</v>
      </c>
      <c r="I333" s="172">
        <v>0</v>
      </c>
      <c r="J333" s="153">
        <v>0</v>
      </c>
      <c r="K333" s="260">
        <f t="shared" si="4"/>
        <v>0</v>
      </c>
    </row>
    <row r="334" spans="1:11" ht="15.75" customHeight="1">
      <c r="A334" s="154" t="s">
        <v>207</v>
      </c>
      <c r="B334" s="224">
        <v>0</v>
      </c>
      <c r="C334" s="224">
        <v>0</v>
      </c>
      <c r="D334" s="153">
        <v>0</v>
      </c>
      <c r="E334" s="153">
        <v>0</v>
      </c>
      <c r="F334" s="153">
        <v>0</v>
      </c>
      <c r="G334" s="224">
        <v>0</v>
      </c>
      <c r="H334" s="172">
        <v>0</v>
      </c>
      <c r="I334" s="172">
        <v>0</v>
      </c>
      <c r="J334" s="153">
        <v>0</v>
      </c>
      <c r="K334" s="260">
        <f t="shared" si="4"/>
        <v>0</v>
      </c>
    </row>
    <row r="335" spans="1:11" ht="15.75" customHeight="1">
      <c r="A335" s="154" t="s">
        <v>208</v>
      </c>
      <c r="B335" s="224">
        <v>0</v>
      </c>
      <c r="C335" s="224">
        <v>0</v>
      </c>
      <c r="D335" s="153">
        <v>0</v>
      </c>
      <c r="E335" s="153">
        <v>0</v>
      </c>
      <c r="F335" s="153">
        <v>0</v>
      </c>
      <c r="G335" s="224">
        <v>0</v>
      </c>
      <c r="H335" s="172">
        <v>0</v>
      </c>
      <c r="I335" s="172">
        <v>0</v>
      </c>
      <c r="J335" s="153">
        <v>605</v>
      </c>
      <c r="K335" s="260">
        <f t="shared" si="4"/>
        <v>605</v>
      </c>
    </row>
    <row r="336" spans="1:11" ht="15.75" customHeight="1">
      <c r="A336" s="154" t="s">
        <v>209</v>
      </c>
      <c r="B336" s="224">
        <v>105996.75</v>
      </c>
      <c r="C336" s="224">
        <v>0</v>
      </c>
      <c r="D336" s="153">
        <v>0</v>
      </c>
      <c r="E336" s="153">
        <v>0</v>
      </c>
      <c r="F336" s="153">
        <v>0</v>
      </c>
      <c r="G336" s="224">
        <v>0</v>
      </c>
      <c r="H336" s="172">
        <v>0</v>
      </c>
      <c r="I336" s="172">
        <v>0</v>
      </c>
      <c r="J336" s="153">
        <v>0</v>
      </c>
      <c r="K336" s="260">
        <f t="shared" si="4"/>
        <v>0</v>
      </c>
    </row>
    <row r="337" spans="1:11" ht="15.75" customHeight="1">
      <c r="A337" s="154" t="s">
        <v>210</v>
      </c>
      <c r="B337" s="224">
        <v>0</v>
      </c>
      <c r="C337" s="224">
        <v>0</v>
      </c>
      <c r="D337" s="153">
        <v>0</v>
      </c>
      <c r="E337" s="153">
        <v>0</v>
      </c>
      <c r="F337" s="153">
        <v>0</v>
      </c>
      <c r="G337" s="224">
        <v>0</v>
      </c>
      <c r="H337" s="172">
        <v>0</v>
      </c>
      <c r="I337" s="172">
        <v>0</v>
      </c>
      <c r="J337" s="153">
        <v>0</v>
      </c>
      <c r="K337" s="260">
        <f t="shared" si="4"/>
        <v>0</v>
      </c>
    </row>
    <row r="338" spans="1:11" ht="15.75" customHeight="1">
      <c r="A338" s="154" t="s">
        <v>211</v>
      </c>
      <c r="B338" s="224">
        <v>102612.85</v>
      </c>
      <c r="C338" s="224">
        <v>0</v>
      </c>
      <c r="D338" s="153">
        <v>0</v>
      </c>
      <c r="E338" s="153">
        <v>0</v>
      </c>
      <c r="F338" s="153">
        <v>0</v>
      </c>
      <c r="G338" s="224">
        <v>0</v>
      </c>
      <c r="H338" s="172">
        <v>0</v>
      </c>
      <c r="I338" s="172">
        <v>0</v>
      </c>
      <c r="J338" s="153">
        <v>0</v>
      </c>
      <c r="K338" s="260">
        <f t="shared" si="4"/>
        <v>0</v>
      </c>
    </row>
    <row r="339" spans="1:11" ht="15.75" customHeight="1" thickBot="1">
      <c r="A339" s="173" t="s">
        <v>212</v>
      </c>
      <c r="B339" s="263">
        <v>0</v>
      </c>
      <c r="C339" s="263">
        <v>0</v>
      </c>
      <c r="D339" s="160">
        <v>0</v>
      </c>
      <c r="E339" s="160">
        <v>0</v>
      </c>
      <c r="F339" s="160">
        <v>0</v>
      </c>
      <c r="G339" s="263">
        <v>40</v>
      </c>
      <c r="H339" s="236">
        <v>0</v>
      </c>
      <c r="I339" s="236">
        <v>0</v>
      </c>
      <c r="J339" s="160">
        <v>255</v>
      </c>
      <c r="K339" s="262">
        <f t="shared" si="4"/>
        <v>295</v>
      </c>
    </row>
    <row r="340" spans="1:12" ht="15.75" customHeight="1" thickTop="1">
      <c r="A340" s="142"/>
      <c r="B340" s="164"/>
      <c r="C340" s="164"/>
      <c r="D340" s="164"/>
      <c r="E340" s="164"/>
      <c r="F340" s="164"/>
      <c r="G340" s="164"/>
      <c r="H340" s="239"/>
      <c r="I340" s="239"/>
      <c r="J340" s="164"/>
      <c r="K340" s="164"/>
      <c r="L340" s="21"/>
    </row>
    <row r="341" spans="1:12" ht="15.75" customHeight="1">
      <c r="A341" s="142"/>
      <c r="B341" s="164"/>
      <c r="C341" s="164"/>
      <c r="D341" s="164"/>
      <c r="E341" s="164"/>
      <c r="F341" s="164"/>
      <c r="G341" s="164"/>
      <c r="H341" s="239"/>
      <c r="I341" s="239"/>
      <c r="J341" s="164"/>
      <c r="K341" s="164"/>
      <c r="L341" s="21"/>
    </row>
    <row r="342" spans="5:12" ht="15.75" customHeight="1" thickBot="1">
      <c r="E342" s="176"/>
      <c r="F342" s="176"/>
      <c r="K342" s="60" t="s">
        <v>57</v>
      </c>
      <c r="L342" s="21"/>
    </row>
    <row r="343" spans="1:12" ht="15.75" customHeight="1" thickBot="1" thickTop="1">
      <c r="A343" s="243" t="s">
        <v>2</v>
      </c>
      <c r="B343" s="245" t="s">
        <v>24</v>
      </c>
      <c r="C343" s="245"/>
      <c r="D343" s="245"/>
      <c r="E343" s="246"/>
      <c r="F343" s="247" t="s">
        <v>88</v>
      </c>
      <c r="G343" s="247" t="s">
        <v>88</v>
      </c>
      <c r="H343" s="248" t="s">
        <v>339</v>
      </c>
      <c r="I343" s="247" t="s">
        <v>88</v>
      </c>
      <c r="J343" s="249" t="s">
        <v>37</v>
      </c>
      <c r="K343" s="247" t="s">
        <v>340</v>
      </c>
      <c r="L343" s="21"/>
    </row>
    <row r="344" spans="1:12" ht="15.75" customHeight="1" thickTop="1">
      <c r="A344" s="69"/>
      <c r="B344" s="264" t="s">
        <v>82</v>
      </c>
      <c r="C344" s="251" t="s">
        <v>110</v>
      </c>
      <c r="D344" s="251" t="s">
        <v>30</v>
      </c>
      <c r="E344" s="252" t="s">
        <v>341</v>
      </c>
      <c r="F344" s="252" t="s">
        <v>342</v>
      </c>
      <c r="G344" s="252" t="s">
        <v>27</v>
      </c>
      <c r="H344" s="253" t="s">
        <v>92</v>
      </c>
      <c r="I344" s="253" t="s">
        <v>343</v>
      </c>
      <c r="J344" s="121" t="s">
        <v>44</v>
      </c>
      <c r="K344" s="252" t="s">
        <v>344</v>
      </c>
      <c r="L344" s="21"/>
    </row>
    <row r="345" spans="1:12" ht="15.75" customHeight="1" thickBot="1">
      <c r="A345" s="254"/>
      <c r="B345" s="265" t="s">
        <v>86</v>
      </c>
      <c r="C345" s="255" t="s">
        <v>113</v>
      </c>
      <c r="D345" s="255" t="s">
        <v>33</v>
      </c>
      <c r="E345" s="256" t="s">
        <v>345</v>
      </c>
      <c r="F345" s="257" t="s">
        <v>346</v>
      </c>
      <c r="G345" s="257" t="s">
        <v>32</v>
      </c>
      <c r="H345" s="258"/>
      <c r="I345" s="255"/>
      <c r="J345" s="259"/>
      <c r="K345" s="257" t="s">
        <v>47</v>
      </c>
      <c r="L345" s="21"/>
    </row>
    <row r="346" spans="1:11" ht="15.75" customHeight="1" thickTop="1">
      <c r="A346" s="179" t="s">
        <v>213</v>
      </c>
      <c r="B346" s="266">
        <v>212613.39</v>
      </c>
      <c r="C346" s="266">
        <v>0</v>
      </c>
      <c r="D346" s="166">
        <v>0</v>
      </c>
      <c r="E346" s="166">
        <v>0</v>
      </c>
      <c r="F346" s="166">
        <v>0</v>
      </c>
      <c r="G346" s="266">
        <v>55998</v>
      </c>
      <c r="H346" s="240">
        <v>0</v>
      </c>
      <c r="I346" s="240">
        <v>0</v>
      </c>
      <c r="J346" s="166">
        <v>0</v>
      </c>
      <c r="K346" s="261">
        <f t="shared" si="4"/>
        <v>55998</v>
      </c>
    </row>
    <row r="347" spans="1:11" ht="15.75" customHeight="1">
      <c r="A347" s="154" t="s">
        <v>214</v>
      </c>
      <c r="B347" s="224">
        <v>116.99</v>
      </c>
      <c r="C347" s="224">
        <v>0</v>
      </c>
      <c r="D347" s="153">
        <v>0</v>
      </c>
      <c r="E347" s="153">
        <v>0</v>
      </c>
      <c r="F347" s="153">
        <v>0</v>
      </c>
      <c r="G347" s="224">
        <v>0</v>
      </c>
      <c r="H347" s="172">
        <v>0</v>
      </c>
      <c r="I347" s="172">
        <v>0</v>
      </c>
      <c r="J347" s="153">
        <v>0</v>
      </c>
      <c r="K347" s="260">
        <f t="shared" si="4"/>
        <v>0</v>
      </c>
    </row>
    <row r="348" spans="1:11" ht="15.75" customHeight="1">
      <c r="A348" s="154" t="s">
        <v>215</v>
      </c>
      <c r="B348" s="224">
        <v>0</v>
      </c>
      <c r="C348" s="224">
        <v>0</v>
      </c>
      <c r="D348" s="153">
        <v>0</v>
      </c>
      <c r="E348" s="153">
        <v>0</v>
      </c>
      <c r="F348" s="153">
        <v>0</v>
      </c>
      <c r="G348" s="224">
        <v>0</v>
      </c>
      <c r="H348" s="172">
        <v>0</v>
      </c>
      <c r="I348" s="172">
        <v>0</v>
      </c>
      <c r="J348" s="153">
        <v>400</v>
      </c>
      <c r="K348" s="260">
        <f t="shared" si="4"/>
        <v>400</v>
      </c>
    </row>
    <row r="349" spans="1:11" ht="15.75" customHeight="1">
      <c r="A349" s="154" t="s">
        <v>216</v>
      </c>
      <c r="B349" s="224">
        <v>0</v>
      </c>
      <c r="C349" s="224">
        <v>0</v>
      </c>
      <c r="D349" s="153">
        <v>183262.16</v>
      </c>
      <c r="E349" s="153">
        <v>0</v>
      </c>
      <c r="F349" s="153">
        <v>0</v>
      </c>
      <c r="G349" s="224">
        <v>0</v>
      </c>
      <c r="H349" s="172">
        <v>-183262.16</v>
      </c>
      <c r="I349" s="172">
        <v>0</v>
      </c>
      <c r="J349" s="153">
        <v>0</v>
      </c>
      <c r="K349" s="260">
        <f t="shared" si="4"/>
        <v>-183262.16</v>
      </c>
    </row>
    <row r="350" spans="1:11" ht="15.75" customHeight="1">
      <c r="A350" s="154" t="s">
        <v>217</v>
      </c>
      <c r="B350" s="224">
        <v>210277.47</v>
      </c>
      <c r="C350" s="224">
        <v>0</v>
      </c>
      <c r="D350" s="153">
        <v>0</v>
      </c>
      <c r="E350" s="153">
        <v>0</v>
      </c>
      <c r="F350" s="153">
        <v>0</v>
      </c>
      <c r="G350" s="224">
        <v>0</v>
      </c>
      <c r="H350" s="172">
        <v>0</v>
      </c>
      <c r="I350" s="172">
        <v>0</v>
      </c>
      <c r="J350" s="153">
        <v>0</v>
      </c>
      <c r="K350" s="260">
        <f t="shared" si="4"/>
        <v>0</v>
      </c>
    </row>
    <row r="351" spans="1:11" ht="15.75" customHeight="1">
      <c r="A351" s="154" t="s">
        <v>218</v>
      </c>
      <c r="B351" s="224">
        <v>0</v>
      </c>
      <c r="C351" s="224">
        <v>0</v>
      </c>
      <c r="D351" s="153">
        <v>0</v>
      </c>
      <c r="E351" s="153">
        <v>0</v>
      </c>
      <c r="F351" s="153">
        <v>0</v>
      </c>
      <c r="G351" s="224">
        <v>0</v>
      </c>
      <c r="H351" s="172">
        <v>0</v>
      </c>
      <c r="I351" s="172">
        <v>0</v>
      </c>
      <c r="J351" s="153">
        <v>0</v>
      </c>
      <c r="K351" s="260">
        <f t="shared" si="4"/>
        <v>0</v>
      </c>
    </row>
    <row r="352" spans="1:11" ht="15.75" customHeight="1">
      <c r="A352" s="154" t="s">
        <v>219</v>
      </c>
      <c r="B352" s="224">
        <v>0</v>
      </c>
      <c r="C352" s="224">
        <v>0</v>
      </c>
      <c r="D352" s="153">
        <v>0</v>
      </c>
      <c r="E352" s="153">
        <v>0</v>
      </c>
      <c r="F352" s="153">
        <v>0</v>
      </c>
      <c r="G352" s="224">
        <v>0</v>
      </c>
      <c r="H352" s="172">
        <v>0</v>
      </c>
      <c r="I352" s="172">
        <v>0</v>
      </c>
      <c r="J352" s="153">
        <v>0</v>
      </c>
      <c r="K352" s="260">
        <f t="shared" si="4"/>
        <v>0</v>
      </c>
    </row>
    <row r="353" spans="1:11" ht="15.75" customHeight="1">
      <c r="A353" s="154" t="s">
        <v>220</v>
      </c>
      <c r="B353" s="224">
        <v>0</v>
      </c>
      <c r="C353" s="224">
        <v>0</v>
      </c>
      <c r="D353" s="153">
        <v>0</v>
      </c>
      <c r="E353" s="153">
        <v>0</v>
      </c>
      <c r="F353" s="153">
        <v>602.45</v>
      </c>
      <c r="G353" s="224">
        <v>0</v>
      </c>
      <c r="H353" s="172">
        <v>0</v>
      </c>
      <c r="I353" s="172">
        <v>0</v>
      </c>
      <c r="J353" s="153">
        <v>0</v>
      </c>
      <c r="K353" s="260">
        <f t="shared" si="4"/>
        <v>602.45</v>
      </c>
    </row>
    <row r="354" spans="1:11" ht="15.75" customHeight="1">
      <c r="A354" s="154" t="s">
        <v>221</v>
      </c>
      <c r="B354" s="224">
        <v>0</v>
      </c>
      <c r="C354" s="224">
        <v>0</v>
      </c>
      <c r="D354" s="153">
        <v>0</v>
      </c>
      <c r="E354" s="153">
        <v>0</v>
      </c>
      <c r="F354" s="153">
        <v>0</v>
      </c>
      <c r="G354" s="224">
        <v>0</v>
      </c>
      <c r="H354" s="172">
        <v>0</v>
      </c>
      <c r="I354" s="172">
        <v>0</v>
      </c>
      <c r="J354" s="153">
        <v>0</v>
      </c>
      <c r="K354" s="260">
        <f t="shared" si="4"/>
        <v>0</v>
      </c>
    </row>
    <row r="355" spans="1:11" ht="15.75" customHeight="1">
      <c r="A355" s="182" t="s">
        <v>222</v>
      </c>
      <c r="B355" s="224">
        <v>3708</v>
      </c>
      <c r="C355" s="153">
        <v>1672.41</v>
      </c>
      <c r="D355" s="153">
        <v>0</v>
      </c>
      <c r="E355" s="153">
        <v>0</v>
      </c>
      <c r="F355" s="153">
        <v>0</v>
      </c>
      <c r="G355" s="172">
        <v>0</v>
      </c>
      <c r="H355" s="172">
        <v>0</v>
      </c>
      <c r="I355" s="172">
        <v>0</v>
      </c>
      <c r="J355" s="153">
        <v>0</v>
      </c>
      <c r="K355" s="260">
        <f t="shared" si="4"/>
        <v>0</v>
      </c>
    </row>
    <row r="356" spans="1:11" ht="15.75" customHeight="1">
      <c r="A356" s="182" t="s">
        <v>223</v>
      </c>
      <c r="B356" s="267">
        <v>0</v>
      </c>
      <c r="C356" s="204">
        <v>0</v>
      </c>
      <c r="D356" s="204">
        <v>0</v>
      </c>
      <c r="E356" s="204">
        <v>0</v>
      </c>
      <c r="F356" s="204">
        <v>0</v>
      </c>
      <c r="G356" s="205">
        <v>0</v>
      </c>
      <c r="H356" s="205">
        <v>0</v>
      </c>
      <c r="I356" s="205">
        <v>0</v>
      </c>
      <c r="J356" s="204">
        <v>0</v>
      </c>
      <c r="K356" s="268">
        <f t="shared" si="4"/>
        <v>0</v>
      </c>
    </row>
    <row r="357" spans="1:11" ht="15.75" customHeight="1">
      <c r="A357" s="179" t="s">
        <v>224</v>
      </c>
      <c r="B357" s="224">
        <v>0</v>
      </c>
      <c r="C357" s="153">
        <v>0</v>
      </c>
      <c r="D357" s="153">
        <v>0</v>
      </c>
      <c r="E357" s="153">
        <v>0</v>
      </c>
      <c r="F357" s="153">
        <v>227863.24</v>
      </c>
      <c r="G357" s="172">
        <v>18011</v>
      </c>
      <c r="H357" s="172">
        <v>0</v>
      </c>
      <c r="I357" s="172">
        <v>0</v>
      </c>
      <c r="J357" s="172">
        <v>91.71</v>
      </c>
      <c r="K357" s="260">
        <f>SUM(F357:J357)</f>
        <v>245965.94999999998</v>
      </c>
    </row>
    <row r="358" spans="1:11" ht="15.75" customHeight="1">
      <c r="A358" s="154" t="s">
        <v>225</v>
      </c>
      <c r="B358" s="266">
        <v>0</v>
      </c>
      <c r="C358" s="166">
        <v>0</v>
      </c>
      <c r="D358" s="153">
        <v>0</v>
      </c>
      <c r="E358" s="153">
        <v>0</v>
      </c>
      <c r="F358" s="153">
        <v>225210.65</v>
      </c>
      <c r="G358" s="240">
        <v>0</v>
      </c>
      <c r="H358" s="172">
        <v>0</v>
      </c>
      <c r="I358" s="172">
        <v>0</v>
      </c>
      <c r="J358" s="240">
        <v>0</v>
      </c>
      <c r="K358" s="261">
        <v>225210.65</v>
      </c>
    </row>
    <row r="359" spans="1:11" ht="15.75" customHeight="1">
      <c r="A359" s="154" t="s">
        <v>226</v>
      </c>
      <c r="B359" s="266">
        <v>0</v>
      </c>
      <c r="C359" s="166">
        <v>0</v>
      </c>
      <c r="D359" s="153">
        <v>0</v>
      </c>
      <c r="E359" s="153">
        <v>0</v>
      </c>
      <c r="F359" s="153">
        <v>0</v>
      </c>
      <c r="G359" s="240">
        <v>0</v>
      </c>
      <c r="H359" s="172">
        <v>0</v>
      </c>
      <c r="I359" s="172">
        <v>0</v>
      </c>
      <c r="J359" s="240">
        <v>0</v>
      </c>
      <c r="K359" s="261">
        <v>0</v>
      </c>
    </row>
    <row r="360" spans="1:11" ht="15.75" customHeight="1">
      <c r="A360" s="154" t="s">
        <v>227</v>
      </c>
      <c r="B360" s="266">
        <v>0</v>
      </c>
      <c r="C360" s="166">
        <v>0</v>
      </c>
      <c r="D360" s="153">
        <v>0</v>
      </c>
      <c r="E360" s="153">
        <v>0</v>
      </c>
      <c r="F360" s="153">
        <v>0</v>
      </c>
      <c r="G360" s="240">
        <v>0</v>
      </c>
      <c r="H360" s="172">
        <v>0</v>
      </c>
      <c r="I360" s="172">
        <v>0</v>
      </c>
      <c r="J360" s="240">
        <v>0</v>
      </c>
      <c r="K360" s="261">
        <v>0</v>
      </c>
    </row>
    <row r="361" spans="1:11" ht="15.75" customHeight="1">
      <c r="A361" s="154" t="s">
        <v>228</v>
      </c>
      <c r="B361" s="266">
        <v>0</v>
      </c>
      <c r="C361" s="166">
        <v>0</v>
      </c>
      <c r="D361" s="153">
        <v>0</v>
      </c>
      <c r="E361" s="153">
        <v>0</v>
      </c>
      <c r="F361" s="153">
        <v>0</v>
      </c>
      <c r="G361" s="240">
        <v>0</v>
      </c>
      <c r="H361" s="172">
        <v>0</v>
      </c>
      <c r="I361" s="172">
        <v>0</v>
      </c>
      <c r="J361" s="240">
        <v>0</v>
      </c>
      <c r="K361" s="261">
        <v>0</v>
      </c>
    </row>
    <row r="362" spans="1:11" ht="15.75" customHeight="1">
      <c r="A362" s="190" t="s">
        <v>229</v>
      </c>
      <c r="B362" s="266">
        <v>0</v>
      </c>
      <c r="C362" s="166">
        <v>0</v>
      </c>
      <c r="D362" s="153">
        <v>0</v>
      </c>
      <c r="E362" s="153">
        <v>0</v>
      </c>
      <c r="F362" s="153">
        <v>0</v>
      </c>
      <c r="G362" s="240">
        <v>0</v>
      </c>
      <c r="H362" s="172">
        <v>0</v>
      </c>
      <c r="I362" s="172">
        <v>0</v>
      </c>
      <c r="J362" s="240">
        <v>0</v>
      </c>
      <c r="K362" s="261">
        <v>0</v>
      </c>
    </row>
    <row r="363" spans="1:11" ht="15.75" customHeight="1">
      <c r="A363" s="190" t="s">
        <v>230</v>
      </c>
      <c r="B363" s="266">
        <v>0</v>
      </c>
      <c r="C363" s="166">
        <v>0</v>
      </c>
      <c r="D363" s="153">
        <v>0</v>
      </c>
      <c r="E363" s="153">
        <v>0</v>
      </c>
      <c r="F363" s="153">
        <v>0</v>
      </c>
      <c r="G363" s="240">
        <v>0</v>
      </c>
      <c r="H363" s="172">
        <v>0</v>
      </c>
      <c r="I363" s="172">
        <v>0</v>
      </c>
      <c r="J363" s="240">
        <v>3341</v>
      </c>
      <c r="K363" s="261">
        <v>3341</v>
      </c>
    </row>
    <row r="364" spans="1:11" ht="15.75" customHeight="1">
      <c r="A364" s="190" t="s">
        <v>231</v>
      </c>
      <c r="B364" s="266">
        <v>0</v>
      </c>
      <c r="C364" s="166">
        <v>0</v>
      </c>
      <c r="D364" s="153">
        <v>0</v>
      </c>
      <c r="E364" s="153">
        <v>0</v>
      </c>
      <c r="F364" s="153">
        <v>0</v>
      </c>
      <c r="G364" s="240">
        <v>0</v>
      </c>
      <c r="H364" s="172">
        <v>0</v>
      </c>
      <c r="I364" s="172">
        <v>0</v>
      </c>
      <c r="J364" s="240">
        <v>0</v>
      </c>
      <c r="K364" s="261">
        <v>0</v>
      </c>
    </row>
    <row r="365" spans="1:11" ht="15.75" customHeight="1">
      <c r="A365" s="190" t="s">
        <v>349</v>
      </c>
      <c r="B365" s="266">
        <v>0</v>
      </c>
      <c r="C365" s="166">
        <v>0</v>
      </c>
      <c r="D365" s="153">
        <v>0</v>
      </c>
      <c r="E365" s="153">
        <v>0</v>
      </c>
      <c r="F365" s="153">
        <v>0</v>
      </c>
      <c r="G365" s="240">
        <v>0</v>
      </c>
      <c r="H365" s="172">
        <v>0</v>
      </c>
      <c r="I365" s="172">
        <v>0</v>
      </c>
      <c r="J365" s="240">
        <v>0</v>
      </c>
      <c r="K365" s="261">
        <v>0</v>
      </c>
    </row>
    <row r="366" spans="1:11" ht="15.75" customHeight="1">
      <c r="A366" s="190" t="s">
        <v>233</v>
      </c>
      <c r="B366" s="266">
        <v>0</v>
      </c>
      <c r="C366" s="166">
        <v>0</v>
      </c>
      <c r="D366" s="153">
        <v>0</v>
      </c>
      <c r="E366" s="153">
        <v>0</v>
      </c>
      <c r="F366" s="153">
        <v>52118.47</v>
      </c>
      <c r="G366" s="240">
        <v>0</v>
      </c>
      <c r="H366" s="172">
        <v>0</v>
      </c>
      <c r="I366" s="172">
        <v>0</v>
      </c>
      <c r="J366" s="240">
        <v>0</v>
      </c>
      <c r="K366" s="261">
        <v>52118.47</v>
      </c>
    </row>
    <row r="367" spans="1:11" ht="15.75" customHeight="1">
      <c r="A367" s="190" t="s">
        <v>234</v>
      </c>
      <c r="B367" s="224">
        <v>0</v>
      </c>
      <c r="C367" s="153">
        <v>0</v>
      </c>
      <c r="D367" s="153">
        <v>0</v>
      </c>
      <c r="E367" s="153"/>
      <c r="F367" s="153">
        <v>36300</v>
      </c>
      <c r="G367" s="172">
        <v>38569</v>
      </c>
      <c r="H367" s="172">
        <v>0</v>
      </c>
      <c r="I367" s="172">
        <v>0</v>
      </c>
      <c r="J367" s="153">
        <v>0</v>
      </c>
      <c r="K367" s="260">
        <v>74869</v>
      </c>
    </row>
    <row r="368" spans="1:11" ht="15.75" customHeight="1">
      <c r="A368" s="190" t="s">
        <v>235</v>
      </c>
      <c r="B368" s="266">
        <v>0</v>
      </c>
      <c r="C368" s="166">
        <v>0</v>
      </c>
      <c r="D368" s="153">
        <v>0</v>
      </c>
      <c r="E368" s="153">
        <v>0</v>
      </c>
      <c r="F368" s="153">
        <v>0</v>
      </c>
      <c r="G368" s="240">
        <v>0</v>
      </c>
      <c r="H368" s="172">
        <v>0</v>
      </c>
      <c r="I368" s="172">
        <v>0</v>
      </c>
      <c r="J368" s="166">
        <v>0</v>
      </c>
      <c r="K368" s="261">
        <v>0</v>
      </c>
    </row>
    <row r="369" spans="1:11" ht="15.75" customHeight="1">
      <c r="A369" s="190" t="s">
        <v>236</v>
      </c>
      <c r="B369" s="224">
        <v>0</v>
      </c>
      <c r="C369" s="153">
        <v>0</v>
      </c>
      <c r="D369" s="153">
        <v>0</v>
      </c>
      <c r="E369" s="153">
        <v>0</v>
      </c>
      <c r="F369" s="153">
        <v>24764.96</v>
      </c>
      <c r="G369" s="172" t="s">
        <v>350</v>
      </c>
      <c r="H369" s="172">
        <v>0</v>
      </c>
      <c r="I369" s="172">
        <v>0</v>
      </c>
      <c r="J369" s="153">
        <v>0</v>
      </c>
      <c r="K369" s="260">
        <v>74965.01</v>
      </c>
    </row>
    <row r="370" spans="1:11" ht="15.75" customHeight="1" thickBot="1">
      <c r="A370" s="195" t="s">
        <v>237</v>
      </c>
      <c r="B370" s="263">
        <v>0</v>
      </c>
      <c r="C370" s="160">
        <v>0</v>
      </c>
      <c r="D370" s="160">
        <v>0</v>
      </c>
      <c r="E370" s="160">
        <v>0</v>
      </c>
      <c r="F370" s="160">
        <v>0</v>
      </c>
      <c r="G370" s="160">
        <v>1.09</v>
      </c>
      <c r="H370" s="236">
        <v>0</v>
      </c>
      <c r="I370" s="236">
        <v>0</v>
      </c>
      <c r="J370" s="160">
        <v>0</v>
      </c>
      <c r="K370" s="262">
        <v>1.09</v>
      </c>
    </row>
    <row r="371" spans="1:12" ht="15.75" customHeight="1" thickTop="1">
      <c r="A371" s="175" t="s">
        <v>351</v>
      </c>
      <c r="D371" s="164"/>
      <c r="E371" s="164"/>
      <c r="F371" s="164"/>
      <c r="G371" s="164"/>
      <c r="H371" s="239"/>
      <c r="I371" s="239"/>
      <c r="J371" s="164"/>
      <c r="K371" s="164"/>
      <c r="L371" s="21"/>
    </row>
    <row r="372" spans="1:12" ht="15.75" customHeight="1">
      <c r="A372" s="176"/>
      <c r="D372" s="164"/>
      <c r="E372" s="164"/>
      <c r="F372" s="164"/>
      <c r="G372" s="164"/>
      <c r="H372" s="239"/>
      <c r="I372" s="239"/>
      <c r="J372" s="164"/>
      <c r="K372" s="164"/>
      <c r="L372" s="21"/>
    </row>
    <row r="373" spans="5:12" ht="15.75" customHeight="1" thickBot="1">
      <c r="E373" s="176"/>
      <c r="F373" s="176"/>
      <c r="K373" s="60" t="s">
        <v>57</v>
      </c>
      <c r="L373" s="21"/>
    </row>
    <row r="374" spans="1:12" ht="15.75" customHeight="1" thickBot="1" thickTop="1">
      <c r="A374" s="243" t="s">
        <v>2</v>
      </c>
      <c r="B374" s="245" t="s">
        <v>24</v>
      </c>
      <c r="C374" s="245"/>
      <c r="D374" s="245"/>
      <c r="E374" s="246"/>
      <c r="F374" s="247" t="s">
        <v>88</v>
      </c>
      <c r="G374" s="247" t="s">
        <v>88</v>
      </c>
      <c r="H374" s="248" t="s">
        <v>339</v>
      </c>
      <c r="I374" s="247" t="s">
        <v>88</v>
      </c>
      <c r="J374" s="249" t="s">
        <v>37</v>
      </c>
      <c r="K374" s="247" t="s">
        <v>340</v>
      </c>
      <c r="L374" s="21"/>
    </row>
    <row r="375" spans="1:12" ht="15.75" customHeight="1" thickTop="1">
      <c r="A375" s="69"/>
      <c r="B375" s="264" t="s">
        <v>82</v>
      </c>
      <c r="C375" s="251" t="s">
        <v>110</v>
      </c>
      <c r="D375" s="251" t="s">
        <v>30</v>
      </c>
      <c r="E375" s="252" t="s">
        <v>341</v>
      </c>
      <c r="F375" s="252" t="s">
        <v>342</v>
      </c>
      <c r="G375" s="252" t="s">
        <v>27</v>
      </c>
      <c r="H375" s="253" t="s">
        <v>92</v>
      </c>
      <c r="I375" s="253" t="s">
        <v>343</v>
      </c>
      <c r="J375" s="121" t="s">
        <v>44</v>
      </c>
      <c r="K375" s="252" t="s">
        <v>344</v>
      </c>
      <c r="L375" s="21"/>
    </row>
    <row r="376" spans="1:12" ht="15.75" customHeight="1" thickBot="1">
      <c r="A376" s="254"/>
      <c r="B376" s="265" t="s">
        <v>86</v>
      </c>
      <c r="C376" s="255" t="s">
        <v>113</v>
      </c>
      <c r="D376" s="255" t="s">
        <v>33</v>
      </c>
      <c r="E376" s="256" t="s">
        <v>345</v>
      </c>
      <c r="F376" s="257" t="s">
        <v>346</v>
      </c>
      <c r="G376" s="257" t="s">
        <v>32</v>
      </c>
      <c r="H376" s="258"/>
      <c r="I376" s="255"/>
      <c r="J376" s="259"/>
      <c r="K376" s="257" t="s">
        <v>47</v>
      </c>
      <c r="L376" s="21"/>
    </row>
    <row r="377" spans="1:11" ht="15.75" customHeight="1" thickTop="1">
      <c r="A377" s="192" t="s">
        <v>238</v>
      </c>
      <c r="B377" s="266">
        <v>258399.09</v>
      </c>
      <c r="C377" s="166">
        <v>0</v>
      </c>
      <c r="D377" s="166">
        <v>0</v>
      </c>
      <c r="E377" s="166">
        <v>0</v>
      </c>
      <c r="F377" s="166">
        <v>0</v>
      </c>
      <c r="G377" s="166">
        <v>0</v>
      </c>
      <c r="H377" s="240">
        <v>0</v>
      </c>
      <c r="I377" s="240">
        <v>0</v>
      </c>
      <c r="J377" s="166">
        <v>0</v>
      </c>
      <c r="K377" s="261">
        <v>0</v>
      </c>
    </row>
    <row r="378" spans="1:11" ht="15.75" customHeight="1">
      <c r="A378" s="190" t="s">
        <v>239</v>
      </c>
      <c r="B378" s="224">
        <v>0</v>
      </c>
      <c r="C378" s="153">
        <v>0</v>
      </c>
      <c r="D378" s="153">
        <v>0</v>
      </c>
      <c r="E378" s="153">
        <v>0</v>
      </c>
      <c r="F378" s="153">
        <v>0</v>
      </c>
      <c r="G378" s="172">
        <v>0</v>
      </c>
      <c r="H378" s="172">
        <v>0</v>
      </c>
      <c r="I378" s="172">
        <v>0</v>
      </c>
      <c r="J378" s="153">
        <v>0</v>
      </c>
      <c r="K378" s="260">
        <v>0</v>
      </c>
    </row>
    <row r="379" spans="1:11" ht="15.75" customHeight="1">
      <c r="A379" s="190" t="s">
        <v>240</v>
      </c>
      <c r="B379" s="224">
        <v>0</v>
      </c>
      <c r="C379" s="153">
        <v>0</v>
      </c>
      <c r="D379" s="153">
        <v>0</v>
      </c>
      <c r="E379" s="153">
        <v>0</v>
      </c>
      <c r="F379" s="153">
        <v>0</v>
      </c>
      <c r="G379" s="172">
        <v>0</v>
      </c>
      <c r="H379" s="172">
        <v>0</v>
      </c>
      <c r="I379" s="172">
        <v>0</v>
      </c>
      <c r="J379" s="153">
        <v>0</v>
      </c>
      <c r="K379" s="260">
        <v>0</v>
      </c>
    </row>
    <row r="380" spans="1:11" ht="15.75" customHeight="1">
      <c r="A380" s="190" t="s">
        <v>241</v>
      </c>
      <c r="B380" s="224">
        <v>0</v>
      </c>
      <c r="C380" s="153">
        <v>0</v>
      </c>
      <c r="D380" s="153">
        <v>0</v>
      </c>
      <c r="E380" s="153">
        <v>0</v>
      </c>
      <c r="F380" s="153">
        <v>0</v>
      </c>
      <c r="G380" s="172">
        <v>0</v>
      </c>
      <c r="H380" s="172">
        <v>0</v>
      </c>
      <c r="I380" s="172">
        <v>0</v>
      </c>
      <c r="J380" s="153">
        <v>0</v>
      </c>
      <c r="K380" s="260">
        <v>0</v>
      </c>
    </row>
    <row r="381" spans="1:11" ht="15.75" customHeight="1">
      <c r="A381" s="190" t="s">
        <v>242</v>
      </c>
      <c r="B381" s="224">
        <v>0</v>
      </c>
      <c r="C381" s="153">
        <v>0</v>
      </c>
      <c r="D381" s="153">
        <v>0</v>
      </c>
      <c r="E381" s="153">
        <v>0</v>
      </c>
      <c r="F381" s="153">
        <v>0</v>
      </c>
      <c r="G381" s="153">
        <v>0</v>
      </c>
      <c r="H381" s="172">
        <v>0</v>
      </c>
      <c r="I381" s="172">
        <v>0</v>
      </c>
      <c r="J381" s="153">
        <v>0</v>
      </c>
      <c r="K381" s="260">
        <v>0</v>
      </c>
    </row>
    <row r="382" spans="1:11" ht="15.75" customHeight="1">
      <c r="A382" s="190" t="s">
        <v>243</v>
      </c>
      <c r="B382" s="224">
        <v>0</v>
      </c>
      <c r="C382" s="153">
        <v>0</v>
      </c>
      <c r="D382" s="153">
        <v>0</v>
      </c>
      <c r="E382" s="153">
        <v>0</v>
      </c>
      <c r="F382" s="153">
        <v>0</v>
      </c>
      <c r="G382" s="153">
        <v>0</v>
      </c>
      <c r="H382" s="172">
        <v>0</v>
      </c>
      <c r="I382" s="172">
        <v>0</v>
      </c>
      <c r="J382" s="153">
        <v>0</v>
      </c>
      <c r="K382" s="260">
        <v>0</v>
      </c>
    </row>
    <row r="383" spans="1:11" ht="15.75" customHeight="1">
      <c r="A383" s="190" t="s">
        <v>244</v>
      </c>
      <c r="B383" s="224">
        <v>0</v>
      </c>
      <c r="C383" s="153">
        <v>0</v>
      </c>
      <c r="D383" s="153">
        <v>0</v>
      </c>
      <c r="E383" s="153">
        <v>0</v>
      </c>
      <c r="F383" s="153">
        <v>0</v>
      </c>
      <c r="G383" s="153">
        <v>0</v>
      </c>
      <c r="H383" s="172">
        <v>0</v>
      </c>
      <c r="I383" s="172">
        <v>0</v>
      </c>
      <c r="J383" s="153">
        <v>0</v>
      </c>
      <c r="K383" s="260">
        <v>0</v>
      </c>
    </row>
    <row r="384" spans="1:11" ht="15.75" customHeight="1">
      <c r="A384" s="190" t="s">
        <v>245</v>
      </c>
      <c r="B384" s="224">
        <v>0</v>
      </c>
      <c r="C384" s="153">
        <v>0</v>
      </c>
      <c r="D384" s="153">
        <v>0</v>
      </c>
      <c r="E384" s="153">
        <v>0</v>
      </c>
      <c r="F384" s="153">
        <v>0</v>
      </c>
      <c r="G384" s="172">
        <v>0</v>
      </c>
      <c r="H384" s="172">
        <v>0</v>
      </c>
      <c r="I384" s="172">
        <v>0</v>
      </c>
      <c r="J384" s="153">
        <v>0</v>
      </c>
      <c r="K384" s="260">
        <v>0</v>
      </c>
    </row>
    <row r="385" spans="1:11" ht="15.75" customHeight="1">
      <c r="A385" s="190" t="s">
        <v>246</v>
      </c>
      <c r="B385" s="224">
        <v>0</v>
      </c>
      <c r="C385" s="153">
        <v>0</v>
      </c>
      <c r="D385" s="153">
        <v>0</v>
      </c>
      <c r="E385" s="153">
        <v>0</v>
      </c>
      <c r="F385" s="153">
        <v>0</v>
      </c>
      <c r="G385" s="172">
        <v>0</v>
      </c>
      <c r="H385" s="172">
        <v>0</v>
      </c>
      <c r="I385" s="172">
        <v>0</v>
      </c>
      <c r="J385" s="153">
        <v>0</v>
      </c>
      <c r="K385" s="260">
        <v>0</v>
      </c>
    </row>
    <row r="386" spans="1:11" ht="15.75" customHeight="1">
      <c r="A386" s="190" t="s">
        <v>247</v>
      </c>
      <c r="B386" s="224">
        <v>0</v>
      </c>
      <c r="C386" s="224">
        <v>0</v>
      </c>
      <c r="D386" s="153">
        <v>0</v>
      </c>
      <c r="E386" s="153">
        <v>0</v>
      </c>
      <c r="F386" s="153">
        <v>0</v>
      </c>
      <c r="G386" s="224">
        <v>0</v>
      </c>
      <c r="H386" s="172">
        <v>0</v>
      </c>
      <c r="I386" s="172">
        <v>0</v>
      </c>
      <c r="J386" s="153">
        <v>0</v>
      </c>
      <c r="K386" s="260">
        <v>0</v>
      </c>
    </row>
    <row r="387" spans="1:11" ht="15.75" customHeight="1">
      <c r="A387" s="154" t="s">
        <v>248</v>
      </c>
      <c r="B387" s="224">
        <v>193.06</v>
      </c>
      <c r="C387" s="224">
        <v>0</v>
      </c>
      <c r="D387" s="153">
        <v>0</v>
      </c>
      <c r="E387" s="153">
        <v>0</v>
      </c>
      <c r="F387" s="153">
        <v>0</v>
      </c>
      <c r="G387" s="224">
        <v>0</v>
      </c>
      <c r="H387" s="172">
        <v>0</v>
      </c>
      <c r="I387" s="172">
        <v>0</v>
      </c>
      <c r="J387" s="153">
        <v>0</v>
      </c>
      <c r="K387" s="260">
        <v>0</v>
      </c>
    </row>
    <row r="388" spans="1:11" ht="15.75" customHeight="1">
      <c r="A388" s="154" t="s">
        <v>249</v>
      </c>
      <c r="B388" s="224">
        <v>0</v>
      </c>
      <c r="C388" s="224">
        <v>0</v>
      </c>
      <c r="D388" s="153">
        <v>0</v>
      </c>
      <c r="E388" s="153">
        <v>0</v>
      </c>
      <c r="F388" s="153">
        <v>0</v>
      </c>
      <c r="G388" s="224">
        <v>0</v>
      </c>
      <c r="H388" s="172">
        <v>0</v>
      </c>
      <c r="I388" s="172">
        <v>0</v>
      </c>
      <c r="J388" s="153">
        <v>0</v>
      </c>
      <c r="K388" s="260">
        <v>0</v>
      </c>
    </row>
    <row r="389" spans="1:11" ht="15.75" customHeight="1">
      <c r="A389" s="154" t="s">
        <v>250</v>
      </c>
      <c r="B389" s="224">
        <v>0</v>
      </c>
      <c r="C389" s="224">
        <v>0</v>
      </c>
      <c r="D389" s="153">
        <v>0</v>
      </c>
      <c r="E389" s="153">
        <v>0</v>
      </c>
      <c r="F389" s="153">
        <v>0</v>
      </c>
      <c r="G389" s="224">
        <v>0</v>
      </c>
      <c r="H389" s="172">
        <v>0</v>
      </c>
      <c r="I389" s="172">
        <v>0</v>
      </c>
      <c r="J389" s="153">
        <v>0</v>
      </c>
      <c r="K389" s="260">
        <v>0</v>
      </c>
    </row>
    <row r="390" spans="1:11" ht="15.75" customHeight="1">
      <c r="A390" s="189" t="s">
        <v>251</v>
      </c>
      <c r="B390" s="224">
        <v>0</v>
      </c>
      <c r="C390" s="224">
        <v>0</v>
      </c>
      <c r="D390" s="153">
        <v>0</v>
      </c>
      <c r="E390" s="153">
        <v>0</v>
      </c>
      <c r="F390" s="153">
        <v>0</v>
      </c>
      <c r="G390" s="224">
        <v>0</v>
      </c>
      <c r="H390" s="172">
        <v>0</v>
      </c>
      <c r="I390" s="172">
        <v>0</v>
      </c>
      <c r="J390" s="153">
        <v>0</v>
      </c>
      <c r="K390" s="260">
        <v>0</v>
      </c>
    </row>
    <row r="391" spans="1:11" ht="15.75" customHeight="1">
      <c r="A391" s="154" t="s">
        <v>252</v>
      </c>
      <c r="B391" s="224">
        <v>0</v>
      </c>
      <c r="C391" s="224">
        <v>0</v>
      </c>
      <c r="D391" s="153">
        <v>0</v>
      </c>
      <c r="E391" s="153">
        <v>0</v>
      </c>
      <c r="F391" s="153">
        <v>31278.79</v>
      </c>
      <c r="G391" s="224">
        <v>0</v>
      </c>
      <c r="H391" s="172">
        <v>0</v>
      </c>
      <c r="I391" s="172">
        <v>0</v>
      </c>
      <c r="J391" s="153">
        <v>0</v>
      </c>
      <c r="K391" s="260">
        <v>31278.79</v>
      </c>
    </row>
    <row r="392" spans="1:11" ht="15.75" customHeight="1">
      <c r="A392" s="154" t="s">
        <v>253</v>
      </c>
      <c r="B392" s="224">
        <v>0</v>
      </c>
      <c r="C392" s="224">
        <v>0</v>
      </c>
      <c r="D392" s="153">
        <v>0</v>
      </c>
      <c r="E392" s="153">
        <v>0</v>
      </c>
      <c r="F392" s="153">
        <v>0</v>
      </c>
      <c r="G392" s="224">
        <v>0</v>
      </c>
      <c r="H392" s="172">
        <v>0</v>
      </c>
      <c r="I392" s="172">
        <v>0</v>
      </c>
      <c r="J392" s="153">
        <v>0</v>
      </c>
      <c r="K392" s="260">
        <v>0</v>
      </c>
    </row>
    <row r="393" spans="1:11" ht="15.75" customHeight="1">
      <c r="A393" s="154" t="s">
        <v>254</v>
      </c>
      <c r="B393" s="224">
        <v>0</v>
      </c>
      <c r="C393" s="224">
        <v>0</v>
      </c>
      <c r="D393" s="153">
        <v>0</v>
      </c>
      <c r="E393" s="153">
        <v>0</v>
      </c>
      <c r="F393" s="153">
        <v>0</v>
      </c>
      <c r="G393" s="224">
        <v>0</v>
      </c>
      <c r="H393" s="172">
        <v>0</v>
      </c>
      <c r="I393" s="172">
        <v>0</v>
      </c>
      <c r="J393" s="153">
        <v>0</v>
      </c>
      <c r="K393" s="260">
        <v>0</v>
      </c>
    </row>
    <row r="394" spans="1:11" ht="15.75" customHeight="1">
      <c r="A394" s="154" t="s">
        <v>255</v>
      </c>
      <c r="B394" s="224">
        <v>0</v>
      </c>
      <c r="C394" s="224">
        <v>0</v>
      </c>
      <c r="D394" s="153">
        <v>0</v>
      </c>
      <c r="E394" s="153">
        <v>0</v>
      </c>
      <c r="F394" s="153">
        <v>0</v>
      </c>
      <c r="G394" s="224">
        <v>0</v>
      </c>
      <c r="H394" s="172">
        <v>0</v>
      </c>
      <c r="I394" s="172">
        <v>0</v>
      </c>
      <c r="J394" s="153">
        <v>0</v>
      </c>
      <c r="K394" s="260">
        <v>0</v>
      </c>
    </row>
    <row r="395" spans="1:11" ht="15.75" customHeight="1">
      <c r="A395" s="154" t="s">
        <v>256</v>
      </c>
      <c r="B395" s="224">
        <v>0</v>
      </c>
      <c r="C395" s="224">
        <v>0</v>
      </c>
      <c r="D395" s="153">
        <v>0</v>
      </c>
      <c r="E395" s="153">
        <v>0</v>
      </c>
      <c r="F395" s="153">
        <v>0</v>
      </c>
      <c r="G395" s="224">
        <v>0</v>
      </c>
      <c r="H395" s="172">
        <v>0</v>
      </c>
      <c r="I395" s="172">
        <v>0</v>
      </c>
      <c r="J395" s="153">
        <v>0</v>
      </c>
      <c r="K395" s="260">
        <v>0</v>
      </c>
    </row>
    <row r="396" spans="1:11" ht="15.75" customHeight="1">
      <c r="A396" s="154" t="s">
        <v>257</v>
      </c>
      <c r="B396" s="224">
        <v>0</v>
      </c>
      <c r="C396" s="153">
        <v>0</v>
      </c>
      <c r="D396" s="153">
        <v>0</v>
      </c>
      <c r="E396" s="153">
        <v>0</v>
      </c>
      <c r="F396" s="153">
        <v>0</v>
      </c>
      <c r="G396" s="172">
        <v>0</v>
      </c>
      <c r="H396" s="172">
        <v>0</v>
      </c>
      <c r="I396" s="172">
        <v>0</v>
      </c>
      <c r="J396" s="153">
        <v>0</v>
      </c>
      <c r="K396" s="260">
        <v>0</v>
      </c>
    </row>
    <row r="397" spans="1:11" ht="15.75" customHeight="1">
      <c r="A397" s="154" t="s">
        <v>258</v>
      </c>
      <c r="B397" s="267">
        <v>0</v>
      </c>
      <c r="C397" s="204">
        <v>0</v>
      </c>
      <c r="D397" s="204">
        <v>0</v>
      </c>
      <c r="E397" s="204">
        <v>0</v>
      </c>
      <c r="F397" s="204">
        <v>0</v>
      </c>
      <c r="G397" s="205">
        <v>0</v>
      </c>
      <c r="H397" s="205">
        <v>0</v>
      </c>
      <c r="I397" s="205">
        <v>0</v>
      </c>
      <c r="J397" s="204">
        <v>650</v>
      </c>
      <c r="K397" s="268">
        <v>650</v>
      </c>
    </row>
    <row r="398" spans="1:11" ht="15.75" customHeight="1">
      <c r="A398" s="154" t="s">
        <v>259</v>
      </c>
      <c r="B398" s="220">
        <v>0</v>
      </c>
      <c r="C398" s="181">
        <v>0</v>
      </c>
      <c r="D398" s="181">
        <v>0</v>
      </c>
      <c r="E398" s="181">
        <v>0</v>
      </c>
      <c r="F398" s="181">
        <v>0</v>
      </c>
      <c r="G398" s="181">
        <v>124724.17</v>
      </c>
      <c r="H398" s="221">
        <v>0</v>
      </c>
      <c r="I398" s="181">
        <v>0</v>
      </c>
      <c r="J398" s="221">
        <v>0</v>
      </c>
      <c r="K398" s="269">
        <v>124724.17</v>
      </c>
    </row>
    <row r="399" spans="1:11" ht="15.75" customHeight="1">
      <c r="A399" s="154" t="s">
        <v>260</v>
      </c>
      <c r="B399" s="209">
        <v>0</v>
      </c>
      <c r="C399" s="188">
        <v>0</v>
      </c>
      <c r="D399" s="188">
        <v>0</v>
      </c>
      <c r="E399" s="188">
        <v>0</v>
      </c>
      <c r="F399" s="188">
        <v>0</v>
      </c>
      <c r="G399" s="188">
        <v>0</v>
      </c>
      <c r="H399" s="188">
        <v>0</v>
      </c>
      <c r="I399" s="188">
        <v>0</v>
      </c>
      <c r="J399" s="188">
        <v>73</v>
      </c>
      <c r="K399" s="208">
        <v>73</v>
      </c>
    </row>
    <row r="400" spans="1:11" ht="15.75" customHeight="1">
      <c r="A400" s="154" t="s">
        <v>261</v>
      </c>
      <c r="B400" s="212">
        <v>509.73</v>
      </c>
      <c r="C400" s="188">
        <v>0</v>
      </c>
      <c r="D400" s="188">
        <v>0</v>
      </c>
      <c r="E400" s="188">
        <v>0</v>
      </c>
      <c r="F400" s="172">
        <v>0</v>
      </c>
      <c r="G400" s="172">
        <v>0</v>
      </c>
      <c r="H400" s="172">
        <v>0</v>
      </c>
      <c r="I400" s="172">
        <v>0</v>
      </c>
      <c r="J400" s="172">
        <v>160</v>
      </c>
      <c r="K400" s="270">
        <v>160</v>
      </c>
    </row>
    <row r="401" spans="1:11" ht="15.75" customHeight="1" thickBot="1">
      <c r="A401" s="72" t="s">
        <v>352</v>
      </c>
      <c r="B401" s="213">
        <v>0</v>
      </c>
      <c r="C401" s="174">
        <v>0</v>
      </c>
      <c r="D401" s="174">
        <v>0</v>
      </c>
      <c r="E401" s="174">
        <v>0</v>
      </c>
      <c r="F401" s="271">
        <v>0</v>
      </c>
      <c r="G401" s="272">
        <v>0</v>
      </c>
      <c r="H401" s="174">
        <v>0</v>
      </c>
      <c r="I401" s="174">
        <v>0</v>
      </c>
      <c r="J401" s="174">
        <v>0</v>
      </c>
      <c r="K401" s="273">
        <f>SUM(F401:J401)</f>
        <v>0</v>
      </c>
    </row>
    <row r="402" spans="1:12" ht="15.75" customHeight="1" thickTop="1">
      <c r="A402" s="142"/>
      <c r="B402" s="163"/>
      <c r="C402" s="163"/>
      <c r="D402" s="163"/>
      <c r="E402" s="163"/>
      <c r="F402" s="164"/>
      <c r="G402" s="239"/>
      <c r="H402" s="163"/>
      <c r="I402" s="163"/>
      <c r="J402" s="163"/>
      <c r="K402" s="164"/>
      <c r="L402" s="21"/>
    </row>
    <row r="403" spans="1:12" ht="15.75" customHeight="1">
      <c r="A403" s="142"/>
      <c r="B403" s="163"/>
      <c r="C403" s="163"/>
      <c r="D403" s="163"/>
      <c r="E403" s="163"/>
      <c r="F403" s="164"/>
      <c r="G403" s="239"/>
      <c r="H403" s="163"/>
      <c r="I403" s="163"/>
      <c r="J403" s="163"/>
      <c r="K403" s="164"/>
      <c r="L403" s="21"/>
    </row>
    <row r="404" spans="5:12" ht="15.75" customHeight="1" thickBot="1">
      <c r="E404" s="176"/>
      <c r="F404" s="176"/>
      <c r="K404" s="60" t="s">
        <v>57</v>
      </c>
      <c r="L404" s="21"/>
    </row>
    <row r="405" spans="1:12" ht="15.75" customHeight="1" thickBot="1" thickTop="1">
      <c r="A405" s="243" t="s">
        <v>2</v>
      </c>
      <c r="B405" s="245" t="s">
        <v>24</v>
      </c>
      <c r="C405" s="245"/>
      <c r="D405" s="245"/>
      <c r="E405" s="246"/>
      <c r="F405" s="247" t="s">
        <v>88</v>
      </c>
      <c r="G405" s="247" t="s">
        <v>88</v>
      </c>
      <c r="H405" s="248" t="s">
        <v>339</v>
      </c>
      <c r="I405" s="247" t="s">
        <v>88</v>
      </c>
      <c r="J405" s="249" t="s">
        <v>37</v>
      </c>
      <c r="K405" s="247" t="s">
        <v>340</v>
      </c>
      <c r="L405" s="21"/>
    </row>
    <row r="406" spans="1:12" ht="15.75" customHeight="1" thickTop="1">
      <c r="A406" s="69"/>
      <c r="B406" s="264" t="s">
        <v>82</v>
      </c>
      <c r="C406" s="251" t="s">
        <v>110</v>
      </c>
      <c r="D406" s="251" t="s">
        <v>30</v>
      </c>
      <c r="E406" s="252" t="s">
        <v>341</v>
      </c>
      <c r="F406" s="252" t="s">
        <v>342</v>
      </c>
      <c r="G406" s="252" t="s">
        <v>27</v>
      </c>
      <c r="H406" s="253" t="s">
        <v>92</v>
      </c>
      <c r="I406" s="253" t="s">
        <v>343</v>
      </c>
      <c r="J406" s="121" t="s">
        <v>44</v>
      </c>
      <c r="K406" s="252" t="s">
        <v>344</v>
      </c>
      <c r="L406" s="21"/>
    </row>
    <row r="407" spans="1:12" ht="15.75" customHeight="1" thickBot="1">
      <c r="A407" s="254"/>
      <c r="B407" s="265" t="s">
        <v>86</v>
      </c>
      <c r="C407" s="255" t="s">
        <v>113</v>
      </c>
      <c r="D407" s="255" t="s">
        <v>33</v>
      </c>
      <c r="E407" s="256" t="s">
        <v>345</v>
      </c>
      <c r="F407" s="257" t="s">
        <v>346</v>
      </c>
      <c r="G407" s="257" t="s">
        <v>32</v>
      </c>
      <c r="H407" s="258"/>
      <c r="I407" s="255"/>
      <c r="J407" s="259"/>
      <c r="K407" s="257" t="s">
        <v>47</v>
      </c>
      <c r="L407" s="21"/>
    </row>
    <row r="408" spans="1:11" ht="15.75" customHeight="1" thickTop="1">
      <c r="A408" s="179" t="s">
        <v>353</v>
      </c>
      <c r="B408" s="185">
        <v>0</v>
      </c>
      <c r="C408" s="155">
        <v>0</v>
      </c>
      <c r="D408" s="155">
        <v>0</v>
      </c>
      <c r="E408" s="155">
        <v>0</v>
      </c>
      <c r="F408" s="166">
        <v>0</v>
      </c>
      <c r="G408" s="240">
        <v>0</v>
      </c>
      <c r="H408" s="155">
        <v>0</v>
      </c>
      <c r="I408" s="155">
        <v>0</v>
      </c>
      <c r="J408" s="155">
        <v>0</v>
      </c>
      <c r="K408" s="261">
        <f aca="true" t="shared" si="5" ref="K408:K448">SUM(F408:J408)</f>
        <v>0</v>
      </c>
    </row>
    <row r="409" spans="1:11" ht="15.75" customHeight="1">
      <c r="A409" s="154" t="s">
        <v>264</v>
      </c>
      <c r="B409" s="149">
        <v>5450.11</v>
      </c>
      <c r="C409" s="150">
        <v>0</v>
      </c>
      <c r="D409" s="150">
        <v>0</v>
      </c>
      <c r="E409" s="150">
        <v>0</v>
      </c>
      <c r="F409" s="153">
        <v>0</v>
      </c>
      <c r="G409" s="240">
        <v>0</v>
      </c>
      <c r="H409" s="150">
        <v>0</v>
      </c>
      <c r="I409" s="150">
        <v>0</v>
      </c>
      <c r="J409" s="150">
        <v>0</v>
      </c>
      <c r="K409" s="260">
        <f t="shared" si="5"/>
        <v>0</v>
      </c>
    </row>
    <row r="410" spans="1:11" ht="15.75" customHeight="1">
      <c r="A410" s="154" t="s">
        <v>265</v>
      </c>
      <c r="B410" s="274">
        <v>78499.28</v>
      </c>
      <c r="C410" s="172">
        <v>958732.42</v>
      </c>
      <c r="D410" s="226">
        <v>1220217.83</v>
      </c>
      <c r="E410" s="181">
        <v>0</v>
      </c>
      <c r="F410" s="172">
        <v>0</v>
      </c>
      <c r="G410" s="172">
        <v>950</v>
      </c>
      <c r="H410" s="181">
        <v>-1220217.83</v>
      </c>
      <c r="I410" s="181">
        <v>1220217.83</v>
      </c>
      <c r="J410" s="181">
        <v>570</v>
      </c>
      <c r="K410" s="260">
        <f t="shared" si="5"/>
        <v>1520</v>
      </c>
    </row>
    <row r="411" spans="1:11" ht="15.75" customHeight="1">
      <c r="A411" s="154" t="s">
        <v>266</v>
      </c>
      <c r="B411" s="149">
        <v>9990.84</v>
      </c>
      <c r="C411" s="150">
        <v>0</v>
      </c>
      <c r="D411" s="153">
        <v>0</v>
      </c>
      <c r="E411" s="153">
        <v>0</v>
      </c>
      <c r="F411" s="153">
        <v>0</v>
      </c>
      <c r="G411" s="153">
        <v>3</v>
      </c>
      <c r="H411" s="150">
        <v>0</v>
      </c>
      <c r="I411" s="150">
        <v>0</v>
      </c>
      <c r="J411" s="150">
        <v>0</v>
      </c>
      <c r="K411" s="260">
        <f t="shared" si="5"/>
        <v>3</v>
      </c>
    </row>
    <row r="412" spans="1:11" ht="15.75" customHeight="1">
      <c r="A412" s="190" t="s">
        <v>354</v>
      </c>
      <c r="B412" s="149">
        <v>0</v>
      </c>
      <c r="C412" s="150">
        <v>0</v>
      </c>
      <c r="D412" s="153">
        <v>0</v>
      </c>
      <c r="E412" s="153">
        <v>0</v>
      </c>
      <c r="F412" s="153">
        <v>0</v>
      </c>
      <c r="G412" s="153">
        <v>0</v>
      </c>
      <c r="H412" s="150">
        <v>0</v>
      </c>
      <c r="I412" s="150">
        <v>0</v>
      </c>
      <c r="J412" s="150">
        <v>0</v>
      </c>
      <c r="K412" s="260">
        <f t="shared" si="5"/>
        <v>0</v>
      </c>
    </row>
    <row r="413" spans="1:11" ht="15.75" customHeight="1">
      <c r="A413" s="190" t="s">
        <v>268</v>
      </c>
      <c r="B413" s="149">
        <v>21323.32</v>
      </c>
      <c r="C413" s="150">
        <v>0</v>
      </c>
      <c r="D413" s="153">
        <v>0</v>
      </c>
      <c r="E413" s="153">
        <v>0</v>
      </c>
      <c r="F413" s="153">
        <v>500</v>
      </c>
      <c r="G413" s="172">
        <v>0</v>
      </c>
      <c r="H413" s="150">
        <v>0</v>
      </c>
      <c r="I413" s="150">
        <v>0</v>
      </c>
      <c r="J413" s="150">
        <v>0</v>
      </c>
      <c r="K413" s="260">
        <f t="shared" si="5"/>
        <v>500</v>
      </c>
    </row>
    <row r="414" spans="1:11" ht="15.75" customHeight="1">
      <c r="A414" s="190" t="s">
        <v>355</v>
      </c>
      <c r="B414" s="149">
        <v>0</v>
      </c>
      <c r="C414" s="150">
        <v>258588.82</v>
      </c>
      <c r="D414" s="153">
        <v>0</v>
      </c>
      <c r="E414" s="153">
        <v>0</v>
      </c>
      <c r="F414" s="153">
        <v>0</v>
      </c>
      <c r="G414" s="172">
        <v>0</v>
      </c>
      <c r="H414" s="150">
        <v>0</v>
      </c>
      <c r="I414" s="150">
        <v>0</v>
      </c>
      <c r="J414" s="150">
        <v>1106.7</v>
      </c>
      <c r="K414" s="260">
        <f t="shared" si="5"/>
        <v>1106.7</v>
      </c>
    </row>
    <row r="415" spans="1:11" ht="15.75" customHeight="1">
      <c r="A415" s="190" t="s">
        <v>270</v>
      </c>
      <c r="B415" s="149">
        <v>0</v>
      </c>
      <c r="C415" s="150">
        <v>0</v>
      </c>
      <c r="D415" s="153">
        <v>0</v>
      </c>
      <c r="E415" s="153">
        <v>0</v>
      </c>
      <c r="F415" s="153">
        <v>0</v>
      </c>
      <c r="G415" s="153">
        <v>0</v>
      </c>
      <c r="H415" s="150">
        <v>0</v>
      </c>
      <c r="I415" s="150">
        <v>0</v>
      </c>
      <c r="J415" s="150">
        <v>3140.51</v>
      </c>
      <c r="K415" s="260">
        <f t="shared" si="5"/>
        <v>3140.51</v>
      </c>
    </row>
    <row r="416" spans="1:11" ht="15.75" customHeight="1">
      <c r="A416" s="190" t="s">
        <v>271</v>
      </c>
      <c r="B416" s="220">
        <v>66113</v>
      </c>
      <c r="C416" s="181">
        <v>0</v>
      </c>
      <c r="D416" s="172">
        <v>0</v>
      </c>
      <c r="E416" s="172">
        <v>0</v>
      </c>
      <c r="F416" s="172">
        <v>0</v>
      </c>
      <c r="G416" s="172">
        <v>9227.36</v>
      </c>
      <c r="H416" s="181">
        <v>0</v>
      </c>
      <c r="I416" s="181">
        <v>0</v>
      </c>
      <c r="J416" s="181">
        <v>0</v>
      </c>
      <c r="K416" s="260">
        <f t="shared" si="5"/>
        <v>9227.36</v>
      </c>
    </row>
    <row r="417" spans="1:11" ht="15.75" customHeight="1">
      <c r="A417" s="190" t="s">
        <v>272</v>
      </c>
      <c r="B417" s="149">
        <v>7608.07</v>
      </c>
      <c r="C417" s="150">
        <v>0</v>
      </c>
      <c r="D417" s="153">
        <v>0</v>
      </c>
      <c r="E417" s="153">
        <v>0</v>
      </c>
      <c r="F417" s="153">
        <v>0</v>
      </c>
      <c r="G417" s="153">
        <v>0</v>
      </c>
      <c r="H417" s="150">
        <v>0</v>
      </c>
      <c r="I417" s="150">
        <v>0</v>
      </c>
      <c r="J417" s="150">
        <v>0</v>
      </c>
      <c r="K417" s="260">
        <f t="shared" si="5"/>
        <v>0</v>
      </c>
    </row>
    <row r="418" spans="1:11" ht="15.75" customHeight="1">
      <c r="A418" s="190" t="s">
        <v>273</v>
      </c>
      <c r="B418" s="149">
        <v>0</v>
      </c>
      <c r="C418" s="150">
        <v>0</v>
      </c>
      <c r="D418" s="150">
        <v>0</v>
      </c>
      <c r="E418" s="150">
        <v>0</v>
      </c>
      <c r="F418" s="153">
        <v>0</v>
      </c>
      <c r="G418" s="172">
        <v>0</v>
      </c>
      <c r="H418" s="150">
        <v>0</v>
      </c>
      <c r="I418" s="150">
        <v>0</v>
      </c>
      <c r="J418" s="150">
        <v>0</v>
      </c>
      <c r="K418" s="260">
        <f t="shared" si="5"/>
        <v>0</v>
      </c>
    </row>
    <row r="419" spans="1:11" ht="15.75" customHeight="1">
      <c r="A419" s="190" t="s">
        <v>274</v>
      </c>
      <c r="B419" s="149">
        <v>0</v>
      </c>
      <c r="C419" s="150">
        <v>0</v>
      </c>
      <c r="D419" s="150">
        <v>0</v>
      </c>
      <c r="E419" s="150">
        <v>0</v>
      </c>
      <c r="F419" s="153">
        <v>0</v>
      </c>
      <c r="G419" s="172">
        <v>0</v>
      </c>
      <c r="H419" s="150">
        <v>0</v>
      </c>
      <c r="I419" s="150">
        <v>0</v>
      </c>
      <c r="J419" s="150">
        <v>850</v>
      </c>
      <c r="K419" s="260">
        <f t="shared" si="5"/>
        <v>850</v>
      </c>
    </row>
    <row r="420" spans="1:11" ht="15.75" customHeight="1">
      <c r="A420" s="190" t="s">
        <v>275</v>
      </c>
      <c r="B420" s="149">
        <v>0</v>
      </c>
      <c r="C420" s="150">
        <v>0</v>
      </c>
      <c r="D420" s="150">
        <v>0</v>
      </c>
      <c r="E420" s="150">
        <v>0</v>
      </c>
      <c r="F420" s="153">
        <v>0</v>
      </c>
      <c r="G420" s="224">
        <v>0</v>
      </c>
      <c r="H420" s="150">
        <v>0</v>
      </c>
      <c r="I420" s="150">
        <v>0</v>
      </c>
      <c r="J420" s="150">
        <v>0</v>
      </c>
      <c r="K420" s="260">
        <f t="shared" si="5"/>
        <v>0</v>
      </c>
    </row>
    <row r="421" spans="1:11" ht="15.75" customHeight="1">
      <c r="A421" s="190" t="s">
        <v>276</v>
      </c>
      <c r="B421" s="149">
        <v>0</v>
      </c>
      <c r="C421" s="150">
        <v>0</v>
      </c>
      <c r="D421" s="150">
        <v>0</v>
      </c>
      <c r="E421" s="150">
        <v>0</v>
      </c>
      <c r="F421" s="153">
        <v>0</v>
      </c>
      <c r="G421" s="224">
        <v>0</v>
      </c>
      <c r="H421" s="150">
        <v>0</v>
      </c>
      <c r="I421" s="150">
        <v>0</v>
      </c>
      <c r="J421" s="150">
        <v>1120.27</v>
      </c>
      <c r="K421" s="260">
        <f t="shared" si="5"/>
        <v>1120.27</v>
      </c>
    </row>
    <row r="422" spans="1:11" ht="15.75" customHeight="1">
      <c r="A422" s="190" t="s">
        <v>277</v>
      </c>
      <c r="B422" s="149">
        <v>0</v>
      </c>
      <c r="C422" s="150">
        <v>78291.82</v>
      </c>
      <c r="D422" s="150">
        <v>0</v>
      </c>
      <c r="E422" s="150">
        <v>0</v>
      </c>
      <c r="F422" s="153">
        <v>0</v>
      </c>
      <c r="G422" s="172">
        <v>0</v>
      </c>
      <c r="H422" s="150">
        <v>0</v>
      </c>
      <c r="I422" s="150">
        <v>0</v>
      </c>
      <c r="J422" s="150">
        <v>0</v>
      </c>
      <c r="K422" s="260">
        <f t="shared" si="5"/>
        <v>0</v>
      </c>
    </row>
    <row r="423" spans="1:11" ht="15.75" customHeight="1">
      <c r="A423" s="190" t="s">
        <v>278</v>
      </c>
      <c r="B423" s="149">
        <v>0</v>
      </c>
      <c r="C423" s="150">
        <v>0</v>
      </c>
      <c r="D423" s="150">
        <v>0</v>
      </c>
      <c r="E423" s="150">
        <v>0</v>
      </c>
      <c r="F423" s="204">
        <v>0</v>
      </c>
      <c r="G423" s="205">
        <v>0</v>
      </c>
      <c r="H423" s="150">
        <v>0</v>
      </c>
      <c r="I423" s="150">
        <v>0</v>
      </c>
      <c r="J423" s="150">
        <v>0</v>
      </c>
      <c r="K423" s="260">
        <f t="shared" si="5"/>
        <v>0</v>
      </c>
    </row>
    <row r="424" spans="1:11" ht="15.75" customHeight="1">
      <c r="A424" s="190" t="s">
        <v>279</v>
      </c>
      <c r="B424" s="149">
        <v>0</v>
      </c>
      <c r="C424" s="150">
        <v>0</v>
      </c>
      <c r="D424" s="150">
        <v>0</v>
      </c>
      <c r="E424" s="150">
        <v>0</v>
      </c>
      <c r="F424" s="181">
        <v>0</v>
      </c>
      <c r="G424" s="181">
        <v>0</v>
      </c>
      <c r="H424" s="150">
        <v>0</v>
      </c>
      <c r="I424" s="150">
        <v>0</v>
      </c>
      <c r="J424" s="150">
        <v>700</v>
      </c>
      <c r="K424" s="260">
        <f t="shared" si="5"/>
        <v>700</v>
      </c>
    </row>
    <row r="425" spans="1:11" ht="15.75" customHeight="1">
      <c r="A425" s="190" t="s">
        <v>280</v>
      </c>
      <c r="B425" s="149">
        <v>0</v>
      </c>
      <c r="C425" s="150">
        <v>0</v>
      </c>
      <c r="D425" s="150">
        <v>0</v>
      </c>
      <c r="E425" s="150">
        <v>0</v>
      </c>
      <c r="F425" s="172">
        <v>400</v>
      </c>
      <c r="G425" s="172">
        <v>0</v>
      </c>
      <c r="H425" s="150">
        <v>0</v>
      </c>
      <c r="I425" s="150">
        <v>0</v>
      </c>
      <c r="J425" s="150">
        <v>0</v>
      </c>
      <c r="K425" s="260">
        <f t="shared" si="5"/>
        <v>400</v>
      </c>
    </row>
    <row r="426" spans="1:11" ht="15.75" customHeight="1">
      <c r="A426" s="192" t="s">
        <v>281</v>
      </c>
      <c r="B426" s="149">
        <v>0</v>
      </c>
      <c r="C426" s="150">
        <v>2344.41</v>
      </c>
      <c r="D426" s="150">
        <v>0</v>
      </c>
      <c r="E426" s="150">
        <v>0</v>
      </c>
      <c r="F426" s="150">
        <v>0</v>
      </c>
      <c r="G426" s="150">
        <v>0</v>
      </c>
      <c r="H426" s="150">
        <v>0</v>
      </c>
      <c r="I426" s="150">
        <v>0</v>
      </c>
      <c r="J426" s="150">
        <v>0</v>
      </c>
      <c r="K426" s="260">
        <f t="shared" si="5"/>
        <v>0</v>
      </c>
    </row>
    <row r="427" spans="1:11" ht="15.75" customHeight="1">
      <c r="A427" s="190" t="s">
        <v>356</v>
      </c>
      <c r="B427" s="149">
        <v>0</v>
      </c>
      <c r="C427" s="150">
        <v>0</v>
      </c>
      <c r="D427" s="150">
        <v>0</v>
      </c>
      <c r="E427" s="150">
        <v>0</v>
      </c>
      <c r="F427" s="150">
        <v>3750</v>
      </c>
      <c r="G427" s="150">
        <v>0</v>
      </c>
      <c r="H427" s="150">
        <v>0</v>
      </c>
      <c r="I427" s="150">
        <v>0</v>
      </c>
      <c r="J427" s="150">
        <v>0</v>
      </c>
      <c r="K427" s="260">
        <f t="shared" si="5"/>
        <v>3750</v>
      </c>
    </row>
    <row r="428" spans="1:11" ht="15.75" customHeight="1">
      <c r="A428" s="190" t="s">
        <v>283</v>
      </c>
      <c r="B428" s="149">
        <v>0</v>
      </c>
      <c r="C428" s="150">
        <v>0</v>
      </c>
      <c r="D428" s="150">
        <v>0</v>
      </c>
      <c r="E428" s="150">
        <v>0</v>
      </c>
      <c r="F428" s="150">
        <v>0</v>
      </c>
      <c r="G428" s="275">
        <v>0</v>
      </c>
      <c r="H428" s="150">
        <v>0</v>
      </c>
      <c r="I428" s="150">
        <v>0</v>
      </c>
      <c r="J428" s="150">
        <v>0</v>
      </c>
      <c r="K428" s="260">
        <f t="shared" si="5"/>
        <v>0</v>
      </c>
    </row>
    <row r="429" spans="1:11" ht="15.75" customHeight="1">
      <c r="A429" s="154" t="s">
        <v>284</v>
      </c>
      <c r="B429" s="149">
        <v>13770.82</v>
      </c>
      <c r="C429" s="150">
        <v>0</v>
      </c>
      <c r="D429" s="150">
        <v>0</v>
      </c>
      <c r="E429" s="150">
        <v>0</v>
      </c>
      <c r="F429" s="150">
        <v>20000</v>
      </c>
      <c r="G429" s="275">
        <v>0</v>
      </c>
      <c r="H429" s="150">
        <v>0</v>
      </c>
      <c r="I429" s="150">
        <v>0</v>
      </c>
      <c r="J429" s="150">
        <v>0</v>
      </c>
      <c r="K429" s="260">
        <f t="shared" si="5"/>
        <v>20000</v>
      </c>
    </row>
    <row r="430" spans="1:11" ht="15.75" customHeight="1">
      <c r="A430" s="154" t="s">
        <v>285</v>
      </c>
      <c r="B430" s="149">
        <v>0</v>
      </c>
      <c r="C430" s="150">
        <v>0</v>
      </c>
      <c r="D430" s="150">
        <v>0</v>
      </c>
      <c r="E430" s="150">
        <v>0</v>
      </c>
      <c r="F430" s="150">
        <v>40000</v>
      </c>
      <c r="G430" s="275">
        <v>0</v>
      </c>
      <c r="H430" s="150">
        <v>0</v>
      </c>
      <c r="I430" s="150">
        <v>0</v>
      </c>
      <c r="J430" s="150">
        <v>0</v>
      </c>
      <c r="K430" s="260">
        <f t="shared" si="5"/>
        <v>40000</v>
      </c>
    </row>
    <row r="431" spans="1:11" ht="15.75" customHeight="1">
      <c r="A431" s="154" t="s">
        <v>286</v>
      </c>
      <c r="B431" s="185">
        <v>70.65</v>
      </c>
      <c r="C431" s="155">
        <v>0</v>
      </c>
      <c r="D431" s="155">
        <v>0</v>
      </c>
      <c r="E431" s="155">
        <v>0</v>
      </c>
      <c r="F431" s="150">
        <v>0</v>
      </c>
      <c r="G431" s="150">
        <v>0</v>
      </c>
      <c r="H431" s="155">
        <v>0</v>
      </c>
      <c r="I431" s="155">
        <v>0</v>
      </c>
      <c r="J431" s="155">
        <v>0</v>
      </c>
      <c r="K431" s="260">
        <f t="shared" si="5"/>
        <v>0</v>
      </c>
    </row>
    <row r="432" spans="1:11" ht="15.75" customHeight="1" thickBot="1">
      <c r="A432" s="173" t="s">
        <v>287</v>
      </c>
      <c r="B432" s="196">
        <v>0</v>
      </c>
      <c r="C432" s="159">
        <v>0</v>
      </c>
      <c r="D432" s="159">
        <v>0</v>
      </c>
      <c r="E432" s="159">
        <v>0</v>
      </c>
      <c r="F432" s="159">
        <v>0</v>
      </c>
      <c r="G432" s="159">
        <v>0</v>
      </c>
      <c r="H432" s="159">
        <v>0</v>
      </c>
      <c r="I432" s="159">
        <v>0</v>
      </c>
      <c r="J432" s="159">
        <v>0</v>
      </c>
      <c r="K432" s="262">
        <f t="shared" si="5"/>
        <v>0</v>
      </c>
    </row>
    <row r="433" spans="1:12" ht="15.75" customHeight="1" thickTop="1">
      <c r="A433" s="142"/>
      <c r="B433" s="163"/>
      <c r="C433" s="163"/>
      <c r="D433" s="163"/>
      <c r="E433" s="163"/>
      <c r="F433" s="163"/>
      <c r="G433" s="163"/>
      <c r="H433" s="163"/>
      <c r="I433" s="163"/>
      <c r="J433" s="163"/>
      <c r="K433" s="164"/>
      <c r="L433" s="21"/>
    </row>
    <row r="434" spans="1:12" ht="15.75" customHeight="1">
      <c r="A434" s="142"/>
      <c r="B434" s="163"/>
      <c r="C434" s="163"/>
      <c r="D434" s="163"/>
      <c r="E434" s="163"/>
      <c r="F434" s="163"/>
      <c r="G434" s="163"/>
      <c r="H434" s="163"/>
      <c r="I434" s="163"/>
      <c r="J434" s="163"/>
      <c r="K434" s="164"/>
      <c r="L434" s="21"/>
    </row>
    <row r="435" spans="5:12" ht="15.75" customHeight="1" thickBot="1">
      <c r="E435" s="176"/>
      <c r="F435" s="176"/>
      <c r="K435" s="60" t="s">
        <v>57</v>
      </c>
      <c r="L435" s="21"/>
    </row>
    <row r="436" spans="1:12" ht="15.75" customHeight="1" thickBot="1" thickTop="1">
      <c r="A436" s="243" t="s">
        <v>2</v>
      </c>
      <c r="B436" s="245" t="s">
        <v>24</v>
      </c>
      <c r="C436" s="245"/>
      <c r="D436" s="245"/>
      <c r="E436" s="246"/>
      <c r="F436" s="247" t="s">
        <v>88</v>
      </c>
      <c r="G436" s="247" t="s">
        <v>88</v>
      </c>
      <c r="H436" s="248" t="s">
        <v>339</v>
      </c>
      <c r="I436" s="247" t="s">
        <v>88</v>
      </c>
      <c r="J436" s="249" t="s">
        <v>37</v>
      </c>
      <c r="K436" s="247" t="s">
        <v>340</v>
      </c>
      <c r="L436" s="21"/>
    </row>
    <row r="437" spans="1:12" ht="15.75" customHeight="1" thickTop="1">
      <c r="A437" s="69"/>
      <c r="B437" s="264" t="s">
        <v>82</v>
      </c>
      <c r="C437" s="251" t="s">
        <v>110</v>
      </c>
      <c r="D437" s="251" t="s">
        <v>30</v>
      </c>
      <c r="E437" s="252" t="s">
        <v>341</v>
      </c>
      <c r="F437" s="252" t="s">
        <v>342</v>
      </c>
      <c r="G437" s="252" t="s">
        <v>27</v>
      </c>
      <c r="H437" s="253" t="s">
        <v>92</v>
      </c>
      <c r="I437" s="253" t="s">
        <v>343</v>
      </c>
      <c r="J437" s="121" t="s">
        <v>44</v>
      </c>
      <c r="K437" s="252" t="s">
        <v>344</v>
      </c>
      <c r="L437" s="21"/>
    </row>
    <row r="438" spans="1:12" ht="15.75" customHeight="1" thickBot="1">
      <c r="A438" s="254"/>
      <c r="B438" s="265" t="s">
        <v>86</v>
      </c>
      <c r="C438" s="255" t="s">
        <v>113</v>
      </c>
      <c r="D438" s="255" t="s">
        <v>33</v>
      </c>
      <c r="E438" s="256" t="s">
        <v>345</v>
      </c>
      <c r="F438" s="257" t="s">
        <v>346</v>
      </c>
      <c r="G438" s="257" t="s">
        <v>32</v>
      </c>
      <c r="H438" s="258"/>
      <c r="I438" s="255"/>
      <c r="J438" s="259"/>
      <c r="K438" s="257" t="s">
        <v>47</v>
      </c>
      <c r="L438" s="21"/>
    </row>
    <row r="439" spans="1:11" ht="15.75" customHeight="1" thickTop="1">
      <c r="A439" s="179" t="s">
        <v>288</v>
      </c>
      <c r="B439" s="185">
        <v>0</v>
      </c>
      <c r="C439" s="155">
        <v>0</v>
      </c>
      <c r="D439" s="155">
        <v>0</v>
      </c>
      <c r="E439" s="155">
        <v>0</v>
      </c>
      <c r="F439" s="155">
        <v>0</v>
      </c>
      <c r="G439" s="155">
        <v>0</v>
      </c>
      <c r="H439" s="155">
        <v>0</v>
      </c>
      <c r="I439" s="155">
        <v>0</v>
      </c>
      <c r="J439" s="155">
        <v>0</v>
      </c>
      <c r="K439" s="261">
        <f t="shared" si="5"/>
        <v>0</v>
      </c>
    </row>
    <row r="440" spans="1:11" ht="15.75" customHeight="1">
      <c r="A440" s="154" t="s">
        <v>289</v>
      </c>
      <c r="B440" s="220">
        <v>5487.28</v>
      </c>
      <c r="C440" s="181">
        <v>0</v>
      </c>
      <c r="D440" s="181">
        <v>0</v>
      </c>
      <c r="E440" s="181">
        <v>0</v>
      </c>
      <c r="F440" s="181">
        <v>6396.8</v>
      </c>
      <c r="G440" s="150">
        <v>0</v>
      </c>
      <c r="H440" s="150">
        <v>0</v>
      </c>
      <c r="I440" s="150">
        <v>0</v>
      </c>
      <c r="J440" s="150">
        <v>0</v>
      </c>
      <c r="K440" s="260">
        <f t="shared" si="5"/>
        <v>6396.8</v>
      </c>
    </row>
    <row r="441" spans="1:11" ht="15.75" customHeight="1">
      <c r="A441" s="154" t="s">
        <v>357</v>
      </c>
      <c r="B441" s="149">
        <v>0</v>
      </c>
      <c r="C441" s="150">
        <v>0</v>
      </c>
      <c r="D441" s="150">
        <v>0</v>
      </c>
      <c r="E441" s="150">
        <v>0</v>
      </c>
      <c r="F441" s="150">
        <v>0</v>
      </c>
      <c r="G441" s="150">
        <v>0</v>
      </c>
      <c r="H441" s="150">
        <v>0</v>
      </c>
      <c r="I441" s="150">
        <v>0</v>
      </c>
      <c r="J441" s="150">
        <v>0</v>
      </c>
      <c r="K441" s="260">
        <f t="shared" si="5"/>
        <v>0</v>
      </c>
    </row>
    <row r="442" spans="1:11" ht="15.75" customHeight="1">
      <c r="A442" s="154" t="s">
        <v>291</v>
      </c>
      <c r="B442" s="149">
        <v>235758.09</v>
      </c>
      <c r="C442" s="150">
        <v>0</v>
      </c>
      <c r="D442" s="150">
        <v>0</v>
      </c>
      <c r="E442" s="150">
        <v>0</v>
      </c>
      <c r="F442" s="150">
        <v>0</v>
      </c>
      <c r="G442" s="150">
        <v>0</v>
      </c>
      <c r="H442" s="150">
        <v>0</v>
      </c>
      <c r="I442" s="150">
        <v>0</v>
      </c>
      <c r="J442" s="150">
        <v>74.5</v>
      </c>
      <c r="K442" s="260">
        <f t="shared" si="5"/>
        <v>74.5</v>
      </c>
    </row>
    <row r="443" spans="1:11" ht="15.75" customHeight="1">
      <c r="A443" s="154" t="s">
        <v>292</v>
      </c>
      <c r="B443" s="149">
        <v>0</v>
      </c>
      <c r="C443" s="150">
        <v>0</v>
      </c>
      <c r="D443" s="150">
        <v>0</v>
      </c>
      <c r="E443" s="150">
        <v>0</v>
      </c>
      <c r="F443" s="150">
        <v>0</v>
      </c>
      <c r="G443" s="150">
        <v>0</v>
      </c>
      <c r="H443" s="150">
        <v>0</v>
      </c>
      <c r="I443" s="150">
        <v>0</v>
      </c>
      <c r="J443" s="150">
        <v>850</v>
      </c>
      <c r="K443" s="260">
        <f t="shared" si="5"/>
        <v>850</v>
      </c>
    </row>
    <row r="444" spans="1:11" ht="15.75" customHeight="1">
      <c r="A444" s="154" t="s">
        <v>358</v>
      </c>
      <c r="B444" s="149">
        <v>0</v>
      </c>
      <c r="C444" s="150">
        <v>0</v>
      </c>
      <c r="D444" s="150">
        <v>0</v>
      </c>
      <c r="E444" s="150">
        <v>0</v>
      </c>
      <c r="F444" s="150">
        <v>26441.18</v>
      </c>
      <c r="G444" s="150">
        <v>0</v>
      </c>
      <c r="H444" s="150">
        <v>0</v>
      </c>
      <c r="I444" s="150">
        <v>0</v>
      </c>
      <c r="J444" s="150">
        <v>0</v>
      </c>
      <c r="K444" s="260">
        <f t="shared" si="5"/>
        <v>26441.18</v>
      </c>
    </row>
    <row r="445" spans="1:11" ht="15.75" customHeight="1">
      <c r="A445" s="154" t="s">
        <v>294</v>
      </c>
      <c r="B445" s="149">
        <v>0</v>
      </c>
      <c r="C445" s="150">
        <v>0</v>
      </c>
      <c r="D445" s="150">
        <v>0</v>
      </c>
      <c r="E445" s="150">
        <v>0</v>
      </c>
      <c r="F445" s="150">
        <v>0</v>
      </c>
      <c r="G445" s="150">
        <v>0</v>
      </c>
      <c r="H445" s="150">
        <v>0</v>
      </c>
      <c r="I445" s="150">
        <v>0</v>
      </c>
      <c r="J445" s="181">
        <v>0</v>
      </c>
      <c r="K445" s="260">
        <f t="shared" si="5"/>
        <v>0</v>
      </c>
    </row>
    <row r="446" spans="1:11" ht="15.75" customHeight="1">
      <c r="A446" s="154" t="s">
        <v>295</v>
      </c>
      <c r="B446" s="149">
        <v>0</v>
      </c>
      <c r="C446" s="150">
        <v>0</v>
      </c>
      <c r="D446" s="150">
        <v>0</v>
      </c>
      <c r="E446" s="150">
        <v>0</v>
      </c>
      <c r="F446" s="150">
        <v>3313</v>
      </c>
      <c r="G446" s="150">
        <v>0</v>
      </c>
      <c r="H446" s="150">
        <v>0</v>
      </c>
      <c r="I446" s="150">
        <v>0</v>
      </c>
      <c r="J446" s="150">
        <v>0</v>
      </c>
      <c r="K446" s="260">
        <f t="shared" si="5"/>
        <v>3313</v>
      </c>
    </row>
    <row r="447" spans="1:11" ht="15.75" customHeight="1">
      <c r="A447" s="154" t="s">
        <v>359</v>
      </c>
      <c r="B447" s="149">
        <v>3169.26</v>
      </c>
      <c r="C447" s="150">
        <v>0</v>
      </c>
      <c r="D447" s="276">
        <v>0</v>
      </c>
      <c r="E447" s="150">
        <v>0</v>
      </c>
      <c r="F447" s="150">
        <v>99700</v>
      </c>
      <c r="G447" s="150">
        <v>0</v>
      </c>
      <c r="H447" s="150">
        <v>0</v>
      </c>
      <c r="I447" s="150">
        <v>0</v>
      </c>
      <c r="J447" s="150">
        <v>199.69</v>
      </c>
      <c r="K447" s="260">
        <f t="shared" si="5"/>
        <v>99899.69</v>
      </c>
    </row>
    <row r="448" spans="1:11" ht="15.75" customHeight="1">
      <c r="A448" s="154" t="s">
        <v>298</v>
      </c>
      <c r="B448" s="149">
        <v>0</v>
      </c>
      <c r="C448" s="150">
        <v>0</v>
      </c>
      <c r="D448" s="150">
        <v>0</v>
      </c>
      <c r="E448" s="150">
        <v>0</v>
      </c>
      <c r="F448" s="150">
        <v>15000</v>
      </c>
      <c r="G448" s="150">
        <v>0</v>
      </c>
      <c r="H448" s="150">
        <v>0</v>
      </c>
      <c r="I448" s="150">
        <v>0</v>
      </c>
      <c r="J448" s="150">
        <v>0</v>
      </c>
      <c r="K448" s="260">
        <f t="shared" si="5"/>
        <v>15000</v>
      </c>
    </row>
    <row r="449" spans="1:11" ht="15.75" customHeight="1">
      <c r="A449" s="231" t="s">
        <v>360</v>
      </c>
      <c r="B449" s="266">
        <v>0</v>
      </c>
      <c r="C449" s="166">
        <v>0</v>
      </c>
      <c r="D449" s="166">
        <v>0</v>
      </c>
      <c r="E449" s="166">
        <v>0</v>
      </c>
      <c r="F449" s="166">
        <v>0</v>
      </c>
      <c r="G449" s="166">
        <v>0</v>
      </c>
      <c r="H449" s="166">
        <v>0</v>
      </c>
      <c r="I449" s="166">
        <v>0</v>
      </c>
      <c r="J449" s="166">
        <v>5043</v>
      </c>
      <c r="K449" s="261">
        <f aca="true" t="shared" si="6" ref="K449:K475">SUM(F449:J449)</f>
        <v>5043</v>
      </c>
    </row>
    <row r="450" spans="1:11" ht="15.75" customHeight="1">
      <c r="A450" s="148" t="s">
        <v>361</v>
      </c>
      <c r="B450" s="224">
        <v>0</v>
      </c>
      <c r="C450" s="153">
        <v>0</v>
      </c>
      <c r="D450" s="153">
        <v>0</v>
      </c>
      <c r="E450" s="166">
        <v>0</v>
      </c>
      <c r="F450" s="153">
        <v>0</v>
      </c>
      <c r="G450" s="153">
        <v>0</v>
      </c>
      <c r="H450" s="153">
        <v>0</v>
      </c>
      <c r="I450" s="153">
        <v>0</v>
      </c>
      <c r="J450" s="153">
        <v>0</v>
      </c>
      <c r="K450" s="260">
        <f t="shared" si="6"/>
        <v>0</v>
      </c>
    </row>
    <row r="451" spans="1:11" ht="15.75" customHeight="1">
      <c r="A451" s="148" t="s">
        <v>362</v>
      </c>
      <c r="B451" s="224">
        <v>2324</v>
      </c>
      <c r="C451" s="153">
        <v>0</v>
      </c>
      <c r="D451" s="153">
        <v>0</v>
      </c>
      <c r="E451" s="166">
        <v>0</v>
      </c>
      <c r="F451" s="153">
        <v>0</v>
      </c>
      <c r="G451" s="153">
        <v>0</v>
      </c>
      <c r="H451" s="153">
        <v>0</v>
      </c>
      <c r="I451" s="153">
        <v>0</v>
      </c>
      <c r="J451" s="153">
        <v>0</v>
      </c>
      <c r="K451" s="260">
        <f t="shared" si="6"/>
        <v>0</v>
      </c>
    </row>
    <row r="452" spans="1:11" ht="15.75" customHeight="1">
      <c r="A452" s="148" t="s">
        <v>363</v>
      </c>
      <c r="B452" s="224">
        <v>0</v>
      </c>
      <c r="C452" s="153">
        <v>101656.41</v>
      </c>
      <c r="D452" s="153">
        <v>0</v>
      </c>
      <c r="E452" s="166">
        <v>0</v>
      </c>
      <c r="F452" s="172">
        <v>0</v>
      </c>
      <c r="G452" s="172">
        <v>0</v>
      </c>
      <c r="H452" s="172">
        <v>0</v>
      </c>
      <c r="I452" s="172">
        <v>0</v>
      </c>
      <c r="J452" s="172">
        <v>0</v>
      </c>
      <c r="K452" s="260">
        <f t="shared" si="6"/>
        <v>0</v>
      </c>
    </row>
    <row r="453" spans="1:11" ht="15.75" customHeight="1">
      <c r="A453" s="157" t="s">
        <v>364</v>
      </c>
      <c r="B453" s="220">
        <v>6563.01</v>
      </c>
      <c r="C453" s="153">
        <v>0</v>
      </c>
      <c r="D453" s="153">
        <v>0</v>
      </c>
      <c r="E453" s="166">
        <v>0</v>
      </c>
      <c r="F453" s="153">
        <v>0</v>
      </c>
      <c r="G453" s="153">
        <v>5594</v>
      </c>
      <c r="H453" s="153">
        <v>0</v>
      </c>
      <c r="I453" s="153">
        <v>0</v>
      </c>
      <c r="J453" s="153">
        <v>0</v>
      </c>
      <c r="K453" s="260">
        <f t="shared" si="6"/>
        <v>5594</v>
      </c>
    </row>
    <row r="454" spans="1:11" ht="15.75" customHeight="1">
      <c r="A454" s="148" t="s">
        <v>365</v>
      </c>
      <c r="B454" s="224">
        <v>0</v>
      </c>
      <c r="C454" s="153">
        <v>0</v>
      </c>
      <c r="D454" s="153">
        <v>0</v>
      </c>
      <c r="E454" s="166">
        <v>0</v>
      </c>
      <c r="F454" s="153">
        <v>0</v>
      </c>
      <c r="G454" s="153">
        <v>0</v>
      </c>
      <c r="H454" s="153">
        <v>0</v>
      </c>
      <c r="I454" s="153">
        <v>0</v>
      </c>
      <c r="J454" s="153">
        <v>0</v>
      </c>
      <c r="K454" s="260">
        <f t="shared" si="6"/>
        <v>0</v>
      </c>
    </row>
    <row r="455" spans="1:11" ht="15.75" customHeight="1">
      <c r="A455" s="148" t="s">
        <v>366</v>
      </c>
      <c r="B455" s="224">
        <v>0</v>
      </c>
      <c r="C455" s="153">
        <v>0</v>
      </c>
      <c r="D455" s="153">
        <v>0</v>
      </c>
      <c r="E455" s="166">
        <v>0</v>
      </c>
      <c r="F455" s="172">
        <v>0</v>
      </c>
      <c r="G455" s="172">
        <v>0</v>
      </c>
      <c r="H455" s="172">
        <v>0</v>
      </c>
      <c r="I455" s="172">
        <v>0</v>
      </c>
      <c r="J455" s="172">
        <v>0</v>
      </c>
      <c r="K455" s="260">
        <f t="shared" si="6"/>
        <v>0</v>
      </c>
    </row>
    <row r="456" spans="1:11" ht="15.75" customHeight="1">
      <c r="A456" s="148" t="s">
        <v>367</v>
      </c>
      <c r="B456" s="224">
        <v>0</v>
      </c>
      <c r="C456" s="153">
        <v>0</v>
      </c>
      <c r="D456" s="153">
        <v>0</v>
      </c>
      <c r="E456" s="166">
        <v>0</v>
      </c>
      <c r="F456" s="153">
        <v>0</v>
      </c>
      <c r="G456" s="153">
        <v>150456.88</v>
      </c>
      <c r="H456" s="153">
        <v>0</v>
      </c>
      <c r="I456" s="153">
        <v>0</v>
      </c>
      <c r="J456" s="153">
        <v>0</v>
      </c>
      <c r="K456" s="260">
        <f t="shared" si="6"/>
        <v>150456.88</v>
      </c>
    </row>
    <row r="457" spans="1:11" ht="15.75" customHeight="1">
      <c r="A457" s="157" t="s">
        <v>368</v>
      </c>
      <c r="B457" s="224">
        <v>0</v>
      </c>
      <c r="C457" s="153">
        <v>0</v>
      </c>
      <c r="D457" s="153">
        <v>0</v>
      </c>
      <c r="E457" s="166">
        <v>0</v>
      </c>
      <c r="F457" s="172">
        <v>291.14</v>
      </c>
      <c r="G457" s="172">
        <v>0</v>
      </c>
      <c r="H457" s="172">
        <v>0</v>
      </c>
      <c r="I457" s="172">
        <v>0</v>
      </c>
      <c r="J457" s="172">
        <v>0</v>
      </c>
      <c r="K457" s="260">
        <f t="shared" si="6"/>
        <v>291.14</v>
      </c>
    </row>
    <row r="458" spans="1:11" ht="15.75" customHeight="1">
      <c r="A458" s="157" t="s">
        <v>369</v>
      </c>
      <c r="B458" s="224">
        <v>155.6</v>
      </c>
      <c r="C458" s="153">
        <v>0</v>
      </c>
      <c r="D458" s="153">
        <v>0</v>
      </c>
      <c r="E458" s="166">
        <v>0</v>
      </c>
      <c r="F458" s="172">
        <v>0</v>
      </c>
      <c r="G458" s="172">
        <v>0</v>
      </c>
      <c r="H458" s="172">
        <v>0</v>
      </c>
      <c r="I458" s="172">
        <v>0</v>
      </c>
      <c r="J458" s="172">
        <v>0</v>
      </c>
      <c r="K458" s="260">
        <f t="shared" si="6"/>
        <v>0</v>
      </c>
    </row>
    <row r="459" spans="1:11" ht="15.75" customHeight="1">
      <c r="A459" s="157" t="s">
        <v>370</v>
      </c>
      <c r="B459" s="224">
        <v>0</v>
      </c>
      <c r="C459" s="153">
        <v>195633.08</v>
      </c>
      <c r="D459" s="153">
        <v>0</v>
      </c>
      <c r="E459" s="166">
        <v>0</v>
      </c>
      <c r="F459" s="172">
        <v>0</v>
      </c>
      <c r="G459" s="172">
        <v>0</v>
      </c>
      <c r="H459" s="172">
        <v>0</v>
      </c>
      <c r="I459" s="172">
        <v>0</v>
      </c>
      <c r="J459" s="172">
        <v>0</v>
      </c>
      <c r="K459" s="260">
        <f t="shared" si="6"/>
        <v>0</v>
      </c>
    </row>
    <row r="460" spans="1:11" ht="15.75" customHeight="1">
      <c r="A460" s="148" t="s">
        <v>371</v>
      </c>
      <c r="B460" s="224">
        <v>0</v>
      </c>
      <c r="C460" s="153">
        <v>0</v>
      </c>
      <c r="D460" s="153">
        <v>0</v>
      </c>
      <c r="E460" s="166">
        <v>0</v>
      </c>
      <c r="F460" s="153">
        <v>0</v>
      </c>
      <c r="G460" s="153">
        <v>0</v>
      </c>
      <c r="H460" s="153">
        <v>0</v>
      </c>
      <c r="I460" s="153">
        <v>0</v>
      </c>
      <c r="J460" s="153">
        <v>0</v>
      </c>
      <c r="K460" s="260">
        <f t="shared" si="6"/>
        <v>0</v>
      </c>
    </row>
    <row r="461" spans="1:11" ht="15.75" customHeight="1">
      <c r="A461" s="190" t="s">
        <v>372</v>
      </c>
      <c r="B461" s="224">
        <v>0</v>
      </c>
      <c r="C461" s="153">
        <v>0</v>
      </c>
      <c r="D461" s="153">
        <v>0</v>
      </c>
      <c r="E461" s="166">
        <v>0</v>
      </c>
      <c r="F461" s="153">
        <v>0</v>
      </c>
      <c r="G461" s="153">
        <v>0</v>
      </c>
      <c r="H461" s="153">
        <v>0</v>
      </c>
      <c r="I461" s="153">
        <v>0</v>
      </c>
      <c r="J461" s="153">
        <v>0</v>
      </c>
      <c r="K461" s="260">
        <f t="shared" si="6"/>
        <v>0</v>
      </c>
    </row>
    <row r="462" spans="1:11" ht="15.75" customHeight="1">
      <c r="A462" s="190" t="s">
        <v>373</v>
      </c>
      <c r="B462" s="224">
        <v>0</v>
      </c>
      <c r="C462" s="153">
        <v>0</v>
      </c>
      <c r="D462" s="153">
        <v>0</v>
      </c>
      <c r="E462" s="166">
        <v>0</v>
      </c>
      <c r="F462" s="172">
        <v>82.99</v>
      </c>
      <c r="G462" s="172">
        <v>0</v>
      </c>
      <c r="H462" s="172">
        <v>0</v>
      </c>
      <c r="I462" s="172">
        <v>0</v>
      </c>
      <c r="J462" s="172">
        <v>0</v>
      </c>
      <c r="K462" s="260">
        <f t="shared" si="6"/>
        <v>82.99</v>
      </c>
    </row>
    <row r="463" spans="1:11" ht="15.75" customHeight="1" thickBot="1">
      <c r="A463" s="277" t="s">
        <v>374</v>
      </c>
      <c r="B463" s="278">
        <v>0</v>
      </c>
      <c r="C463" s="272">
        <v>0</v>
      </c>
      <c r="D463" s="272">
        <v>0</v>
      </c>
      <c r="E463" s="272">
        <v>0</v>
      </c>
      <c r="F463" s="272">
        <v>0</v>
      </c>
      <c r="G463" s="272">
        <v>35.6</v>
      </c>
      <c r="H463" s="272">
        <v>0</v>
      </c>
      <c r="I463" s="272">
        <v>0</v>
      </c>
      <c r="J463" s="272">
        <v>0</v>
      </c>
      <c r="K463" s="279">
        <f t="shared" si="6"/>
        <v>35.6</v>
      </c>
    </row>
    <row r="464" spans="1:11" ht="15.75" customHeight="1" thickTop="1">
      <c r="A464" s="162"/>
      <c r="B464" s="239"/>
      <c r="C464" s="239"/>
      <c r="D464" s="239"/>
      <c r="E464" s="239"/>
      <c r="F464" s="239"/>
      <c r="G464" s="239"/>
      <c r="H464" s="239"/>
      <c r="I464" s="239"/>
      <c r="J464" s="239"/>
      <c r="K464" s="239"/>
    </row>
    <row r="465" spans="1:11" ht="15.75" customHeight="1">
      <c r="A465" s="162"/>
      <c r="B465" s="239"/>
      <c r="C465" s="239"/>
      <c r="D465" s="239"/>
      <c r="E465" s="239"/>
      <c r="F465" s="239"/>
      <c r="G465" s="239"/>
      <c r="H465" s="239"/>
      <c r="I465" s="239"/>
      <c r="J465" s="239"/>
      <c r="K465" s="239"/>
    </row>
    <row r="466" spans="5:11" ht="15.75" customHeight="1" thickBot="1">
      <c r="E466" s="176"/>
      <c r="F466" s="176"/>
      <c r="K466" s="60" t="s">
        <v>57</v>
      </c>
    </row>
    <row r="467" spans="1:11" ht="15.75" customHeight="1" thickBot="1" thickTop="1">
      <c r="A467" s="243" t="s">
        <v>2</v>
      </c>
      <c r="B467" s="244" t="s">
        <v>24</v>
      </c>
      <c r="C467" s="245"/>
      <c r="D467" s="245"/>
      <c r="E467" s="246"/>
      <c r="F467" s="247" t="s">
        <v>88</v>
      </c>
      <c r="G467" s="247" t="s">
        <v>88</v>
      </c>
      <c r="H467" s="248" t="s">
        <v>339</v>
      </c>
      <c r="I467" s="247" t="s">
        <v>88</v>
      </c>
      <c r="J467" s="249" t="s">
        <v>37</v>
      </c>
      <c r="K467" s="247" t="s">
        <v>340</v>
      </c>
    </row>
    <row r="468" spans="1:11" ht="15.75" customHeight="1" thickTop="1">
      <c r="A468" s="69"/>
      <c r="B468" s="250" t="s">
        <v>82</v>
      </c>
      <c r="C468" s="251" t="s">
        <v>110</v>
      </c>
      <c r="D468" s="251" t="s">
        <v>30</v>
      </c>
      <c r="E468" s="252" t="s">
        <v>341</v>
      </c>
      <c r="F468" s="252" t="s">
        <v>342</v>
      </c>
      <c r="G468" s="252" t="s">
        <v>27</v>
      </c>
      <c r="H468" s="253" t="s">
        <v>92</v>
      </c>
      <c r="I468" s="253" t="s">
        <v>343</v>
      </c>
      <c r="J468" s="121" t="s">
        <v>44</v>
      </c>
      <c r="K468" s="252" t="s">
        <v>344</v>
      </c>
    </row>
    <row r="469" spans="1:11" ht="15.75" customHeight="1" thickBot="1">
      <c r="A469" s="254"/>
      <c r="B469" s="255" t="s">
        <v>86</v>
      </c>
      <c r="C469" s="255" t="s">
        <v>113</v>
      </c>
      <c r="D469" s="255" t="s">
        <v>33</v>
      </c>
      <c r="E469" s="256" t="s">
        <v>345</v>
      </c>
      <c r="F469" s="257" t="s">
        <v>346</v>
      </c>
      <c r="G469" s="257" t="s">
        <v>32</v>
      </c>
      <c r="H469" s="258"/>
      <c r="I469" s="255"/>
      <c r="J469" s="259"/>
      <c r="K469" s="257" t="s">
        <v>47</v>
      </c>
    </row>
    <row r="470" spans="1:11" ht="15.75" customHeight="1" thickTop="1">
      <c r="A470" s="165" t="s">
        <v>315</v>
      </c>
      <c r="B470" s="166">
        <v>0</v>
      </c>
      <c r="C470" s="166">
        <v>0</v>
      </c>
      <c r="D470" s="166">
        <v>0</v>
      </c>
      <c r="E470" s="166">
        <v>0</v>
      </c>
      <c r="F470" s="240">
        <v>0</v>
      </c>
      <c r="G470" s="240">
        <v>0</v>
      </c>
      <c r="H470" s="240">
        <v>0</v>
      </c>
      <c r="I470" s="240">
        <v>0</v>
      </c>
      <c r="J470" s="240">
        <v>0</v>
      </c>
      <c r="K470" s="261">
        <f t="shared" si="6"/>
        <v>0</v>
      </c>
    </row>
    <row r="471" spans="1:11" ht="15.75" customHeight="1">
      <c r="A471" s="190" t="s">
        <v>316</v>
      </c>
      <c r="B471" s="153">
        <v>0</v>
      </c>
      <c r="C471" s="153">
        <v>0</v>
      </c>
      <c r="D471" s="153">
        <v>0</v>
      </c>
      <c r="E471" s="166">
        <v>0</v>
      </c>
      <c r="F471" s="153">
        <v>0</v>
      </c>
      <c r="G471" s="153">
        <v>0</v>
      </c>
      <c r="H471" s="153">
        <v>0</v>
      </c>
      <c r="I471" s="153">
        <v>0</v>
      </c>
      <c r="J471" s="153">
        <v>0</v>
      </c>
      <c r="K471" s="260">
        <f t="shared" si="6"/>
        <v>0</v>
      </c>
    </row>
    <row r="472" spans="1:11" ht="15.75" customHeight="1">
      <c r="A472" s="241" t="s">
        <v>317</v>
      </c>
      <c r="B472" s="153">
        <v>0</v>
      </c>
      <c r="C472" s="153">
        <v>0</v>
      </c>
      <c r="D472" s="153">
        <v>0</v>
      </c>
      <c r="E472" s="153">
        <v>0</v>
      </c>
      <c r="F472" s="153">
        <v>0</v>
      </c>
      <c r="G472" s="153">
        <v>0</v>
      </c>
      <c r="H472" s="153">
        <v>0</v>
      </c>
      <c r="I472" s="153">
        <v>0</v>
      </c>
      <c r="J472" s="153">
        <v>0</v>
      </c>
      <c r="K472" s="260">
        <f t="shared" si="6"/>
        <v>0</v>
      </c>
    </row>
    <row r="473" spans="1:11" ht="15.75" customHeight="1">
      <c r="A473" s="190" t="s">
        <v>318</v>
      </c>
      <c r="B473" s="153">
        <v>0</v>
      </c>
      <c r="C473" s="153">
        <v>0</v>
      </c>
      <c r="D473" s="153">
        <v>0</v>
      </c>
      <c r="E473" s="153">
        <v>0</v>
      </c>
      <c r="F473" s="153">
        <v>0</v>
      </c>
      <c r="G473" s="153">
        <v>75795.5</v>
      </c>
      <c r="H473" s="153">
        <v>0</v>
      </c>
      <c r="I473" s="153">
        <v>0</v>
      </c>
      <c r="J473" s="153">
        <v>0</v>
      </c>
      <c r="K473" s="260">
        <f t="shared" si="6"/>
        <v>75795.5</v>
      </c>
    </row>
    <row r="474" spans="1:11" ht="15.75" customHeight="1">
      <c r="A474" s="190" t="s">
        <v>319</v>
      </c>
      <c r="B474" s="153">
        <v>0</v>
      </c>
      <c r="C474" s="153">
        <v>0</v>
      </c>
      <c r="D474" s="153">
        <v>0</v>
      </c>
      <c r="E474" s="153">
        <v>0</v>
      </c>
      <c r="F474" s="153">
        <v>0</v>
      </c>
      <c r="G474" s="153">
        <v>21936</v>
      </c>
      <c r="H474" s="153">
        <v>0</v>
      </c>
      <c r="I474" s="153">
        <v>0</v>
      </c>
      <c r="J474" s="153">
        <v>0</v>
      </c>
      <c r="K474" s="260">
        <f t="shared" si="6"/>
        <v>21936</v>
      </c>
    </row>
    <row r="475" spans="1:11" ht="15.75" customHeight="1">
      <c r="A475" s="241" t="s">
        <v>320</v>
      </c>
      <c r="B475" s="153">
        <v>0</v>
      </c>
      <c r="C475" s="153">
        <v>0</v>
      </c>
      <c r="D475" s="153">
        <v>0</v>
      </c>
      <c r="E475" s="153">
        <v>0</v>
      </c>
      <c r="F475" s="153">
        <v>0</v>
      </c>
      <c r="G475" s="172">
        <v>80075</v>
      </c>
      <c r="H475" s="172">
        <v>0</v>
      </c>
      <c r="I475" s="172">
        <v>0</v>
      </c>
      <c r="J475" s="172">
        <v>0</v>
      </c>
      <c r="K475" s="260">
        <f t="shared" si="6"/>
        <v>80075</v>
      </c>
    </row>
    <row r="476" spans="1:11" ht="15.75" customHeight="1">
      <c r="A476" s="152" t="s">
        <v>321</v>
      </c>
      <c r="B476" s="166">
        <v>0</v>
      </c>
      <c r="C476" s="166">
        <v>0</v>
      </c>
      <c r="D476" s="166">
        <v>0</v>
      </c>
      <c r="E476" s="166">
        <v>0</v>
      </c>
      <c r="F476" s="166">
        <v>0</v>
      </c>
      <c r="G476" s="240">
        <v>0</v>
      </c>
      <c r="H476" s="240">
        <v>0</v>
      </c>
      <c r="I476" s="240">
        <v>0</v>
      </c>
      <c r="J476" s="240">
        <v>0</v>
      </c>
      <c r="K476" s="261">
        <f aca="true" t="shared" si="7" ref="K476:K493">SUM(F476:J476)</f>
        <v>0</v>
      </c>
    </row>
    <row r="477" spans="1:11" ht="15.75" customHeight="1">
      <c r="A477" s="171" t="s">
        <v>322</v>
      </c>
      <c r="B477" s="153">
        <v>0</v>
      </c>
      <c r="C477" s="153">
        <v>0</v>
      </c>
      <c r="D477" s="153">
        <v>0</v>
      </c>
      <c r="E477" s="153">
        <v>0</v>
      </c>
      <c r="F477" s="153">
        <v>0</v>
      </c>
      <c r="G477" s="172">
        <v>11748</v>
      </c>
      <c r="H477" s="172">
        <v>0</v>
      </c>
      <c r="I477" s="172">
        <v>0</v>
      </c>
      <c r="J477" s="153">
        <v>0</v>
      </c>
      <c r="K477" s="260">
        <f t="shared" si="7"/>
        <v>11748</v>
      </c>
    </row>
    <row r="478" spans="1:11" ht="15.75" customHeight="1">
      <c r="A478" s="152" t="s">
        <v>323</v>
      </c>
      <c r="B478" s="166">
        <v>0</v>
      </c>
      <c r="C478" s="166">
        <v>0</v>
      </c>
      <c r="D478" s="153">
        <v>0</v>
      </c>
      <c r="E478" s="153">
        <v>0</v>
      </c>
      <c r="F478" s="153">
        <v>0</v>
      </c>
      <c r="G478" s="240">
        <v>0</v>
      </c>
      <c r="H478" s="172">
        <v>0</v>
      </c>
      <c r="I478" s="172">
        <v>0</v>
      </c>
      <c r="J478" s="166">
        <v>78</v>
      </c>
      <c r="K478" s="261">
        <f t="shared" si="7"/>
        <v>78</v>
      </c>
    </row>
    <row r="479" spans="1:11" ht="15.75" customHeight="1">
      <c r="A479" s="179" t="s">
        <v>324</v>
      </c>
      <c r="B479" s="153">
        <v>0</v>
      </c>
      <c r="C479" s="153">
        <v>0</v>
      </c>
      <c r="D479" s="153">
        <v>0</v>
      </c>
      <c r="E479" s="153">
        <v>0</v>
      </c>
      <c r="F479" s="153">
        <v>0</v>
      </c>
      <c r="G479" s="153">
        <v>1</v>
      </c>
      <c r="H479" s="153">
        <v>0</v>
      </c>
      <c r="I479" s="153">
        <v>0</v>
      </c>
      <c r="J479" s="153">
        <v>0</v>
      </c>
      <c r="K479" s="260">
        <f t="shared" si="7"/>
        <v>1</v>
      </c>
    </row>
    <row r="480" spans="1:11" ht="15.75" customHeight="1">
      <c r="A480" s="154" t="s">
        <v>325</v>
      </c>
      <c r="B480" s="153">
        <v>0</v>
      </c>
      <c r="C480" s="153">
        <v>0</v>
      </c>
      <c r="D480" s="153">
        <v>0</v>
      </c>
      <c r="E480" s="153">
        <v>0</v>
      </c>
      <c r="F480" s="153">
        <v>0</v>
      </c>
      <c r="G480" s="153">
        <v>0</v>
      </c>
      <c r="H480" s="153">
        <v>0</v>
      </c>
      <c r="I480" s="153">
        <v>0</v>
      </c>
      <c r="J480" s="153">
        <v>0</v>
      </c>
      <c r="K480" s="260">
        <f t="shared" si="7"/>
        <v>0</v>
      </c>
    </row>
    <row r="481" spans="1:11" ht="15.75" customHeight="1">
      <c r="A481" s="154" t="s">
        <v>326</v>
      </c>
      <c r="B481" s="153">
        <v>0</v>
      </c>
      <c r="C481" s="153">
        <v>0</v>
      </c>
      <c r="D481" s="153">
        <v>0</v>
      </c>
      <c r="E481" s="153">
        <v>0</v>
      </c>
      <c r="F481" s="153">
        <v>0</v>
      </c>
      <c r="G481" s="153">
        <v>0</v>
      </c>
      <c r="H481" s="153">
        <v>0</v>
      </c>
      <c r="I481" s="153">
        <v>0</v>
      </c>
      <c r="J481" s="153">
        <v>0</v>
      </c>
      <c r="K481" s="260">
        <f t="shared" si="7"/>
        <v>0</v>
      </c>
    </row>
    <row r="482" spans="1:11" ht="15.75" customHeight="1">
      <c r="A482" s="154" t="s">
        <v>327</v>
      </c>
      <c r="B482" s="153">
        <v>0</v>
      </c>
      <c r="C482" s="153">
        <v>0</v>
      </c>
      <c r="D482" s="153">
        <v>0</v>
      </c>
      <c r="E482" s="153">
        <v>0</v>
      </c>
      <c r="F482" s="153">
        <v>0</v>
      </c>
      <c r="G482" s="153">
        <v>141757.21</v>
      </c>
      <c r="H482" s="153">
        <v>0</v>
      </c>
      <c r="I482" s="153">
        <v>0</v>
      </c>
      <c r="J482" s="153">
        <v>0</v>
      </c>
      <c r="K482" s="260">
        <f t="shared" si="7"/>
        <v>141757.21</v>
      </c>
    </row>
    <row r="483" spans="1:11" ht="15.75" customHeight="1">
      <c r="A483" s="154" t="s">
        <v>328</v>
      </c>
      <c r="B483" s="153">
        <v>0</v>
      </c>
      <c r="C483" s="153">
        <v>0</v>
      </c>
      <c r="D483" s="153">
        <v>0</v>
      </c>
      <c r="E483" s="153">
        <v>0</v>
      </c>
      <c r="F483" s="153">
        <v>0</v>
      </c>
      <c r="G483" s="153">
        <v>0</v>
      </c>
      <c r="H483" s="153">
        <v>0</v>
      </c>
      <c r="I483" s="153">
        <v>0</v>
      </c>
      <c r="J483" s="153">
        <v>0</v>
      </c>
      <c r="K483" s="260">
        <f t="shared" si="7"/>
        <v>0</v>
      </c>
    </row>
    <row r="484" spans="1:11" ht="15.75" customHeight="1">
      <c r="A484" s="179" t="s">
        <v>329</v>
      </c>
      <c r="B484" s="153">
        <v>0</v>
      </c>
      <c r="C484" s="153">
        <v>0</v>
      </c>
      <c r="D484" s="153">
        <v>0</v>
      </c>
      <c r="E484" s="153">
        <v>0</v>
      </c>
      <c r="F484" s="153">
        <v>0</v>
      </c>
      <c r="G484" s="153">
        <v>0</v>
      </c>
      <c r="H484" s="153">
        <v>0</v>
      </c>
      <c r="I484" s="153">
        <v>0</v>
      </c>
      <c r="J484" s="153">
        <v>0</v>
      </c>
      <c r="K484" s="260">
        <f t="shared" si="7"/>
        <v>0</v>
      </c>
    </row>
    <row r="485" spans="1:11" ht="15.75" customHeight="1">
      <c r="A485" s="154" t="s">
        <v>330</v>
      </c>
      <c r="B485" s="153">
        <v>0</v>
      </c>
      <c r="C485" s="153">
        <v>0</v>
      </c>
      <c r="D485" s="153">
        <v>0</v>
      </c>
      <c r="E485" s="153">
        <v>0</v>
      </c>
      <c r="F485" s="153">
        <v>0</v>
      </c>
      <c r="G485" s="153">
        <v>2248</v>
      </c>
      <c r="H485" s="172">
        <v>0</v>
      </c>
      <c r="I485" s="172">
        <v>0</v>
      </c>
      <c r="J485" s="153">
        <v>0</v>
      </c>
      <c r="K485" s="260">
        <f t="shared" si="7"/>
        <v>2248</v>
      </c>
    </row>
    <row r="486" spans="1:11" ht="15.75" customHeight="1">
      <c r="A486" s="154" t="s">
        <v>331</v>
      </c>
      <c r="B486" s="153">
        <v>0</v>
      </c>
      <c r="C486" s="153">
        <v>0</v>
      </c>
      <c r="D486" s="153">
        <v>0</v>
      </c>
      <c r="E486" s="153">
        <v>0</v>
      </c>
      <c r="F486" s="153">
        <v>0</v>
      </c>
      <c r="G486" s="153">
        <v>18050.99</v>
      </c>
      <c r="H486" s="172">
        <v>0</v>
      </c>
      <c r="I486" s="172">
        <v>0</v>
      </c>
      <c r="J486" s="153">
        <v>0</v>
      </c>
      <c r="K486" s="260">
        <f t="shared" si="7"/>
        <v>18050.99</v>
      </c>
    </row>
    <row r="487" spans="1:11" ht="15.75" customHeight="1">
      <c r="A487" s="171" t="s">
        <v>332</v>
      </c>
      <c r="B487" s="153">
        <v>0</v>
      </c>
      <c r="C487" s="153">
        <v>0</v>
      </c>
      <c r="D487" s="153">
        <v>0</v>
      </c>
      <c r="E487" s="153">
        <v>0</v>
      </c>
      <c r="F487" s="153">
        <v>0</v>
      </c>
      <c r="G487" s="153">
        <v>0</v>
      </c>
      <c r="H487" s="172">
        <v>0</v>
      </c>
      <c r="I487" s="172">
        <v>0</v>
      </c>
      <c r="J487" s="153">
        <v>0</v>
      </c>
      <c r="K487" s="260">
        <f t="shared" si="7"/>
        <v>0</v>
      </c>
    </row>
    <row r="488" spans="1:11" ht="15.75" customHeight="1">
      <c r="A488" s="171" t="s">
        <v>333</v>
      </c>
      <c r="B488" s="224">
        <v>0</v>
      </c>
      <c r="C488" s="153">
        <v>0</v>
      </c>
      <c r="D488" s="153">
        <v>0</v>
      </c>
      <c r="E488" s="153">
        <v>0</v>
      </c>
      <c r="F488" s="153">
        <v>0</v>
      </c>
      <c r="G488" s="172">
        <v>0</v>
      </c>
      <c r="H488" s="172">
        <v>0</v>
      </c>
      <c r="I488" s="172">
        <v>0</v>
      </c>
      <c r="J488" s="153">
        <v>0</v>
      </c>
      <c r="K488" s="260">
        <f t="shared" si="7"/>
        <v>0</v>
      </c>
    </row>
    <row r="489" spans="1:11" ht="15.75" customHeight="1">
      <c r="A489" s="182" t="s">
        <v>334</v>
      </c>
      <c r="B489" s="224">
        <v>0</v>
      </c>
      <c r="C489" s="153">
        <v>0</v>
      </c>
      <c r="D489" s="153">
        <v>0</v>
      </c>
      <c r="E489" s="153">
        <v>0</v>
      </c>
      <c r="F489" s="153">
        <v>0</v>
      </c>
      <c r="G489" s="172">
        <v>239</v>
      </c>
      <c r="H489" s="172">
        <v>0</v>
      </c>
      <c r="I489" s="172">
        <v>0</v>
      </c>
      <c r="J489" s="153">
        <v>0</v>
      </c>
      <c r="K489" s="260">
        <f t="shared" si="7"/>
        <v>239</v>
      </c>
    </row>
    <row r="490" spans="1:11" ht="15.75" customHeight="1">
      <c r="A490" s="154" t="s">
        <v>335</v>
      </c>
      <c r="B490" s="224">
        <v>0</v>
      </c>
      <c r="C490" s="224">
        <v>0</v>
      </c>
      <c r="D490" s="153">
        <v>0</v>
      </c>
      <c r="E490" s="153">
        <v>0</v>
      </c>
      <c r="F490" s="153">
        <v>0</v>
      </c>
      <c r="G490" s="224">
        <v>0</v>
      </c>
      <c r="H490" s="172">
        <v>0</v>
      </c>
      <c r="I490" s="172">
        <v>0</v>
      </c>
      <c r="J490" s="153">
        <v>0</v>
      </c>
      <c r="K490" s="260">
        <f t="shared" si="7"/>
        <v>0</v>
      </c>
    </row>
    <row r="491" spans="1:11" ht="15.75" customHeight="1">
      <c r="A491" s="154" t="s">
        <v>336</v>
      </c>
      <c r="B491" s="224">
        <v>0</v>
      </c>
      <c r="C491" s="224">
        <v>0</v>
      </c>
      <c r="D491" s="153">
        <v>0</v>
      </c>
      <c r="E491" s="153">
        <v>0</v>
      </c>
      <c r="F491" s="153">
        <v>0</v>
      </c>
      <c r="G491" s="224">
        <v>38.31</v>
      </c>
      <c r="H491" s="172">
        <v>0</v>
      </c>
      <c r="I491" s="172">
        <v>0</v>
      </c>
      <c r="J491" s="153">
        <v>0</v>
      </c>
      <c r="K491" s="260">
        <f t="shared" si="7"/>
        <v>38.31</v>
      </c>
    </row>
    <row r="492" spans="1:11" ht="15.75" customHeight="1">
      <c r="A492" s="182" t="s">
        <v>337</v>
      </c>
      <c r="B492" s="224">
        <v>0</v>
      </c>
      <c r="C492" s="153">
        <v>0</v>
      </c>
      <c r="D492" s="153">
        <v>0</v>
      </c>
      <c r="E492" s="153">
        <v>0</v>
      </c>
      <c r="F492" s="153">
        <v>0</v>
      </c>
      <c r="G492" s="172">
        <v>0</v>
      </c>
      <c r="H492" s="172">
        <v>0</v>
      </c>
      <c r="I492" s="172">
        <v>0</v>
      </c>
      <c r="J492" s="153">
        <v>41</v>
      </c>
      <c r="K492" s="260">
        <f t="shared" si="7"/>
        <v>41</v>
      </c>
    </row>
    <row r="493" spans="1:11" ht="15.75" customHeight="1" thickBot="1">
      <c r="A493" s="242" t="s">
        <v>338</v>
      </c>
      <c r="B493" s="267">
        <v>0</v>
      </c>
      <c r="C493" s="204">
        <v>0</v>
      </c>
      <c r="D493" s="204">
        <v>0</v>
      </c>
      <c r="E493" s="204">
        <v>0</v>
      </c>
      <c r="F493" s="204">
        <v>0</v>
      </c>
      <c r="G493" s="205">
        <v>0</v>
      </c>
      <c r="H493" s="205">
        <v>0</v>
      </c>
      <c r="I493" s="205">
        <v>0</v>
      </c>
      <c r="J493" s="204">
        <v>0</v>
      </c>
      <c r="K493" s="268">
        <f t="shared" si="7"/>
        <v>0</v>
      </c>
    </row>
    <row r="494" spans="1:11" ht="18" customHeight="1" thickBot="1" thickTop="1">
      <c r="A494" s="280" t="s">
        <v>375</v>
      </c>
      <c r="B494" s="5"/>
      <c r="C494" s="5"/>
      <c r="D494" s="5"/>
      <c r="E494" s="281"/>
      <c r="F494" s="282">
        <v>1769384.6</v>
      </c>
      <c r="G494" s="282">
        <v>1346058.6</v>
      </c>
      <c r="H494" s="283">
        <v>-1403479.99</v>
      </c>
      <c r="I494" s="282">
        <v>1220217.83</v>
      </c>
      <c r="J494" s="282">
        <v>81262.96</v>
      </c>
      <c r="K494" s="284">
        <v>3013444</v>
      </c>
    </row>
    <row r="495" ht="15.75" customHeight="1" thickTop="1"/>
    <row r="496" ht="15.75" customHeight="1">
      <c r="G496" s="49"/>
    </row>
    <row r="497" ht="15.75" customHeight="1">
      <c r="F497" s="49"/>
    </row>
    <row r="498" ht="15.75" customHeight="1">
      <c r="G498" s="49"/>
    </row>
    <row r="499" ht="15.75" customHeight="1"/>
    <row r="500" ht="15.75" customHeight="1">
      <c r="I500" s="49"/>
    </row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spans="1:8" ht="15.75" customHeight="1">
      <c r="A691" s="60"/>
      <c r="B691" s="60"/>
      <c r="C691" s="60"/>
      <c r="D691" s="60"/>
      <c r="E691" s="60"/>
      <c r="F691" s="60"/>
      <c r="G691" s="60"/>
      <c r="H691" s="60"/>
    </row>
    <row r="692" spans="1:8" ht="15.75" customHeight="1">
      <c r="A692" s="60"/>
      <c r="B692" s="60"/>
      <c r="C692" s="60"/>
      <c r="D692" s="60"/>
      <c r="E692" s="60"/>
      <c r="F692" s="60"/>
      <c r="G692" s="60"/>
      <c r="H692" s="60"/>
    </row>
    <row r="693" spans="1:12" ht="15.75" customHeight="1">
      <c r="A693" s="60"/>
      <c r="B693" s="60"/>
      <c r="C693" s="60"/>
      <c r="D693" s="60"/>
      <c r="E693" s="60"/>
      <c r="F693" s="60"/>
      <c r="G693" s="60"/>
      <c r="H693" s="60"/>
      <c r="K693" s="60"/>
      <c r="L693" s="60"/>
    </row>
    <row r="694" spans="1:12" ht="15.75" customHeight="1">
      <c r="A694" s="60"/>
      <c r="B694" s="60"/>
      <c r="C694" s="60"/>
      <c r="D694" s="60"/>
      <c r="E694" s="60"/>
      <c r="F694" s="60"/>
      <c r="G694" s="60"/>
      <c r="H694" s="60"/>
      <c r="K694" s="60"/>
      <c r="L694" s="60"/>
    </row>
    <row r="695" spans="1:12" ht="15.75" customHeight="1">
      <c r="A695" s="60"/>
      <c r="B695" s="60"/>
      <c r="C695" s="60"/>
      <c r="D695" s="60"/>
      <c r="E695" s="60"/>
      <c r="F695" s="60"/>
      <c r="G695" s="60"/>
      <c r="H695" s="60"/>
      <c r="K695" s="60"/>
      <c r="L695" s="60"/>
    </row>
    <row r="696" spans="1:12" ht="15.75" customHeight="1">
      <c r="A696" s="60"/>
      <c r="B696" s="60"/>
      <c r="C696" s="60"/>
      <c r="D696" s="60"/>
      <c r="E696" s="60"/>
      <c r="F696" s="60"/>
      <c r="G696" s="60"/>
      <c r="H696" s="60"/>
      <c r="K696" s="60"/>
      <c r="L696" s="60"/>
    </row>
    <row r="697" spans="1:12" ht="15.75" customHeight="1">
      <c r="A697" s="60"/>
      <c r="B697" s="60"/>
      <c r="C697" s="60"/>
      <c r="D697" s="60"/>
      <c r="E697" s="60"/>
      <c r="F697" s="60"/>
      <c r="G697" s="60"/>
      <c r="H697" s="60"/>
      <c r="K697" s="60"/>
      <c r="L697" s="60"/>
    </row>
    <row r="698" spans="1:12" ht="15.75" customHeight="1">
      <c r="A698" s="60"/>
      <c r="B698" s="60"/>
      <c r="C698" s="60"/>
      <c r="D698" s="60"/>
      <c r="E698" s="60"/>
      <c r="F698" s="60"/>
      <c r="G698" s="60"/>
      <c r="H698" s="60"/>
      <c r="K698" s="60"/>
      <c r="L698" s="60"/>
    </row>
    <row r="699" spans="1:12" ht="15.75" customHeight="1">
      <c r="A699" s="60"/>
      <c r="B699" s="60"/>
      <c r="C699" s="60"/>
      <c r="D699" s="60"/>
      <c r="E699" s="60"/>
      <c r="F699" s="60"/>
      <c r="G699" s="60"/>
      <c r="H699" s="60"/>
      <c r="K699" s="60"/>
      <c r="L699" s="60"/>
    </row>
    <row r="700" spans="1:12" ht="15.75" customHeight="1">
      <c r="A700" s="60"/>
      <c r="B700" s="60"/>
      <c r="C700" s="60"/>
      <c r="D700" s="60"/>
      <c r="E700" s="60"/>
      <c r="F700" s="60"/>
      <c r="G700" s="60"/>
      <c r="H700" s="60"/>
      <c r="K700" s="60"/>
      <c r="L700" s="60"/>
    </row>
    <row r="701" spans="1:12" ht="15.75" customHeight="1">
      <c r="A701" s="60"/>
      <c r="B701" s="60"/>
      <c r="C701" s="60"/>
      <c r="D701" s="60"/>
      <c r="E701" s="60"/>
      <c r="F701" s="60"/>
      <c r="G701" s="60"/>
      <c r="H701" s="60"/>
      <c r="K701" s="60"/>
      <c r="L701" s="60"/>
    </row>
    <row r="702" spans="1:12" ht="15.75" customHeight="1">
      <c r="A702" s="60"/>
      <c r="B702" s="60"/>
      <c r="C702" s="60"/>
      <c r="D702" s="60"/>
      <c r="E702" s="60"/>
      <c r="F702" s="60"/>
      <c r="G702" s="60"/>
      <c r="H702" s="60"/>
      <c r="K702" s="60"/>
      <c r="L702" s="60"/>
    </row>
    <row r="703" spans="1:12" ht="15.75" customHeight="1">
      <c r="A703" s="60"/>
      <c r="B703" s="60"/>
      <c r="C703" s="60"/>
      <c r="D703" s="60"/>
      <c r="E703" s="60"/>
      <c r="F703" s="60"/>
      <c r="G703" s="60"/>
      <c r="H703" s="60"/>
      <c r="K703" s="60"/>
      <c r="L703" s="60"/>
    </row>
    <row r="704" spans="1:12" ht="15.75" customHeight="1">
      <c r="A704" s="60"/>
      <c r="B704" s="60"/>
      <c r="C704" s="60"/>
      <c r="D704" s="60"/>
      <c r="E704" s="60"/>
      <c r="F704" s="60"/>
      <c r="G704" s="60"/>
      <c r="H704" s="60"/>
      <c r="K704" s="60"/>
      <c r="L704" s="60"/>
    </row>
    <row r="705" spans="1:12" ht="15.75" customHeight="1">
      <c r="A705" s="60"/>
      <c r="B705" s="60"/>
      <c r="C705" s="60"/>
      <c r="D705" s="60"/>
      <c r="E705" s="60"/>
      <c r="F705" s="60"/>
      <c r="G705" s="60"/>
      <c r="H705" s="60"/>
      <c r="K705" s="60"/>
      <c r="L705" s="60"/>
    </row>
    <row r="706" spans="1:12" ht="15.75" customHeight="1">
      <c r="A706" s="60"/>
      <c r="B706" s="60"/>
      <c r="C706" s="60"/>
      <c r="D706" s="60"/>
      <c r="E706" s="60"/>
      <c r="F706" s="60"/>
      <c r="G706" s="60"/>
      <c r="H706" s="60"/>
      <c r="K706" s="60"/>
      <c r="L706" s="60"/>
    </row>
    <row r="707" spans="1:12" ht="15.75" customHeight="1">
      <c r="A707" s="60"/>
      <c r="B707" s="60"/>
      <c r="C707" s="60"/>
      <c r="D707" s="60"/>
      <c r="E707" s="60"/>
      <c r="F707" s="60"/>
      <c r="G707" s="60"/>
      <c r="H707" s="60"/>
      <c r="K707" s="60"/>
      <c r="L707" s="60"/>
    </row>
    <row r="708" spans="1:12" ht="15.75" customHeight="1">
      <c r="A708" s="60"/>
      <c r="B708" s="60"/>
      <c r="C708" s="60"/>
      <c r="D708" s="60"/>
      <c r="E708" s="60"/>
      <c r="F708" s="60"/>
      <c r="G708" s="60"/>
      <c r="H708" s="60"/>
      <c r="K708" s="60"/>
      <c r="L708" s="60"/>
    </row>
    <row r="709" spans="1:12" ht="15.75" customHeight="1">
      <c r="A709" s="60"/>
      <c r="B709" s="60"/>
      <c r="C709" s="60"/>
      <c r="D709" s="60"/>
      <c r="E709" s="60"/>
      <c r="F709" s="60"/>
      <c r="G709" s="60"/>
      <c r="H709" s="60"/>
      <c r="K709" s="60"/>
      <c r="L709" s="60"/>
    </row>
    <row r="710" spans="1:12" ht="15.75" customHeight="1">
      <c r="A710" s="60"/>
      <c r="B710" s="60"/>
      <c r="C710" s="60"/>
      <c r="D710" s="60"/>
      <c r="E710" s="60"/>
      <c r="F710" s="60"/>
      <c r="G710" s="60"/>
      <c r="H710" s="60"/>
      <c r="K710" s="60"/>
      <c r="L710" s="60"/>
    </row>
    <row r="711" spans="1:12" ht="15.75" customHeight="1">
      <c r="A711" s="60"/>
      <c r="B711" s="60"/>
      <c r="C711" s="60"/>
      <c r="D711" s="60"/>
      <c r="E711" s="60"/>
      <c r="F711" s="60"/>
      <c r="G711" s="60"/>
      <c r="H711" s="60"/>
      <c r="K711" s="60"/>
      <c r="L711" s="60"/>
    </row>
    <row r="712" spans="1:12" ht="15.75" customHeight="1">
      <c r="A712" s="60"/>
      <c r="B712" s="60"/>
      <c r="C712" s="60"/>
      <c r="D712" s="60"/>
      <c r="E712" s="60"/>
      <c r="F712" s="60"/>
      <c r="G712" s="60"/>
      <c r="H712" s="60"/>
      <c r="K712" s="60"/>
      <c r="L712" s="60"/>
    </row>
    <row r="713" spans="1:12" ht="15.75" customHeight="1">
      <c r="A713" s="60"/>
      <c r="B713" s="60"/>
      <c r="C713" s="60"/>
      <c r="D713" s="60"/>
      <c r="E713" s="60"/>
      <c r="F713" s="60"/>
      <c r="G713" s="60"/>
      <c r="H713" s="60"/>
      <c r="K713" s="60"/>
      <c r="L713" s="60"/>
    </row>
    <row r="714" spans="1:12" ht="15.75" customHeight="1">
      <c r="A714" s="60"/>
      <c r="B714" s="60"/>
      <c r="C714" s="60"/>
      <c r="D714" s="60"/>
      <c r="E714" s="60"/>
      <c r="F714" s="60"/>
      <c r="G714" s="60"/>
      <c r="H714" s="60"/>
      <c r="K714" s="60"/>
      <c r="L714" s="60"/>
    </row>
    <row r="715" spans="1:12" ht="15.75" customHeight="1">
      <c r="A715" s="60"/>
      <c r="B715" s="60"/>
      <c r="C715" s="60"/>
      <c r="D715" s="60"/>
      <c r="E715" s="60"/>
      <c r="F715" s="60"/>
      <c r="G715" s="60"/>
      <c r="H715" s="60"/>
      <c r="K715" s="60"/>
      <c r="L715" s="60"/>
    </row>
    <row r="716" spans="1:12" ht="15.75" customHeight="1">
      <c r="A716" s="60"/>
      <c r="B716" s="60"/>
      <c r="C716" s="60"/>
      <c r="D716" s="60"/>
      <c r="E716" s="60"/>
      <c r="F716" s="60"/>
      <c r="G716" s="60"/>
      <c r="H716" s="60"/>
      <c r="K716" s="60"/>
      <c r="L716" s="60"/>
    </row>
    <row r="717" spans="1:12" ht="15.75" customHeight="1">
      <c r="A717" s="60"/>
      <c r="B717" s="60"/>
      <c r="C717" s="60"/>
      <c r="D717" s="60"/>
      <c r="E717" s="60"/>
      <c r="F717" s="60"/>
      <c r="G717" s="60"/>
      <c r="H717" s="60"/>
      <c r="K717" s="60"/>
      <c r="L717" s="60"/>
    </row>
    <row r="718" spans="1:12" ht="15.75" customHeight="1">
      <c r="A718" s="60"/>
      <c r="B718" s="60"/>
      <c r="C718" s="60"/>
      <c r="D718" s="60"/>
      <c r="E718" s="60"/>
      <c r="F718" s="60"/>
      <c r="G718" s="60"/>
      <c r="H718" s="60"/>
      <c r="K718" s="60"/>
      <c r="L718" s="60"/>
    </row>
    <row r="719" spans="1:12" ht="15.75" customHeight="1">
      <c r="A719" s="60"/>
      <c r="B719" s="60"/>
      <c r="C719" s="60"/>
      <c r="D719" s="60"/>
      <c r="E719" s="60"/>
      <c r="F719" s="60"/>
      <c r="G719" s="60"/>
      <c r="H719" s="60"/>
      <c r="K719" s="60"/>
      <c r="L719" s="60"/>
    </row>
    <row r="720" spans="1:12" ht="15.75" customHeight="1">
      <c r="A720" s="60"/>
      <c r="B720" s="60"/>
      <c r="C720" s="60"/>
      <c r="D720" s="60"/>
      <c r="E720" s="60"/>
      <c r="F720" s="60"/>
      <c r="G720" s="60"/>
      <c r="H720" s="60"/>
      <c r="K720" s="60"/>
      <c r="L720" s="60"/>
    </row>
    <row r="721" spans="1:12" ht="15.75" customHeight="1">
      <c r="A721" s="60"/>
      <c r="B721" s="60"/>
      <c r="C721" s="60"/>
      <c r="D721" s="60"/>
      <c r="E721" s="60"/>
      <c r="F721" s="60"/>
      <c r="G721" s="60"/>
      <c r="H721" s="60"/>
      <c r="K721" s="60"/>
      <c r="L721" s="60"/>
    </row>
    <row r="722" spans="1:12" ht="15.75" customHeight="1">
      <c r="A722" s="60"/>
      <c r="B722" s="60"/>
      <c r="C722" s="60"/>
      <c r="D722" s="60"/>
      <c r="E722" s="60"/>
      <c r="F722" s="60"/>
      <c r="G722" s="60"/>
      <c r="H722" s="60"/>
      <c r="K722" s="60"/>
      <c r="L722" s="60"/>
    </row>
    <row r="723" spans="1:12" ht="15.75" customHeight="1">
      <c r="A723" s="60"/>
      <c r="B723" s="60"/>
      <c r="C723" s="60"/>
      <c r="D723" s="60"/>
      <c r="E723" s="60"/>
      <c r="F723" s="60"/>
      <c r="G723" s="60"/>
      <c r="H723" s="60"/>
      <c r="K723" s="60"/>
      <c r="L723" s="60"/>
    </row>
    <row r="724" spans="1:12" ht="15.75" customHeight="1">
      <c r="A724" s="60"/>
      <c r="B724" s="60"/>
      <c r="C724" s="60"/>
      <c r="D724" s="60"/>
      <c r="E724" s="60"/>
      <c r="F724" s="60"/>
      <c r="G724" s="60"/>
      <c r="H724" s="60"/>
      <c r="K724" s="60"/>
      <c r="L724" s="60"/>
    </row>
    <row r="725" spans="1:12" ht="15.75" customHeight="1">
      <c r="A725" s="60"/>
      <c r="B725" s="60"/>
      <c r="C725" s="60"/>
      <c r="D725" s="60"/>
      <c r="E725" s="60"/>
      <c r="F725" s="60"/>
      <c r="G725" s="60"/>
      <c r="H725" s="60"/>
      <c r="K725" s="60"/>
      <c r="L725" s="60"/>
    </row>
    <row r="726" spans="1:12" ht="15.75" customHeight="1">
      <c r="A726" s="61"/>
      <c r="B726" s="60"/>
      <c r="C726" s="60"/>
      <c r="D726" s="61"/>
      <c r="E726" s="60"/>
      <c r="F726" s="60"/>
      <c r="G726" s="60"/>
      <c r="H726" s="60"/>
      <c r="K726" s="60"/>
      <c r="L726" s="60"/>
    </row>
    <row r="727" spans="1:12" ht="15.75" customHeight="1">
      <c r="A727" s="61"/>
      <c r="B727" s="60"/>
      <c r="C727" s="60"/>
      <c r="D727" s="60"/>
      <c r="E727" s="60"/>
      <c r="F727" s="60"/>
      <c r="G727" s="60"/>
      <c r="H727" s="60"/>
      <c r="K727" s="60"/>
      <c r="L727" s="60"/>
    </row>
    <row r="728" spans="1:12" ht="15.75" customHeight="1">
      <c r="A728" s="60"/>
      <c r="B728" s="60"/>
      <c r="C728" s="60"/>
      <c r="D728" s="60"/>
      <c r="E728" s="60"/>
      <c r="F728" s="60"/>
      <c r="G728" s="60"/>
      <c r="H728" s="60"/>
      <c r="K728" s="60"/>
      <c r="L728" s="60"/>
    </row>
    <row r="729" spans="1:12" ht="15.75" customHeight="1">
      <c r="A729" s="60"/>
      <c r="B729" s="60"/>
      <c r="C729" s="60"/>
      <c r="D729" s="60"/>
      <c r="E729" s="60"/>
      <c r="F729" s="60"/>
      <c r="G729" s="60"/>
      <c r="H729" s="60"/>
      <c r="K729" s="60"/>
      <c r="L729" s="60"/>
    </row>
    <row r="730" spans="1:12" ht="15.75" customHeight="1">
      <c r="A730" s="60"/>
      <c r="B730" s="60"/>
      <c r="C730" s="60"/>
      <c r="D730" s="60"/>
      <c r="E730" s="60"/>
      <c r="F730" s="60"/>
      <c r="G730" s="60"/>
      <c r="H730" s="60"/>
      <c r="K730" s="60"/>
      <c r="L730" s="60"/>
    </row>
    <row r="731" spans="1:12" ht="15.75" customHeight="1">
      <c r="A731" s="60"/>
      <c r="B731" s="60"/>
      <c r="C731" s="60"/>
      <c r="D731" s="60"/>
      <c r="E731" s="60"/>
      <c r="F731" s="60"/>
      <c r="G731" s="60"/>
      <c r="H731" s="60"/>
      <c r="K731" s="60"/>
      <c r="L731" s="60"/>
    </row>
    <row r="732" spans="1:12" ht="15.75" customHeight="1">
      <c r="A732" s="60"/>
      <c r="B732" s="60"/>
      <c r="C732" s="60"/>
      <c r="D732" s="60"/>
      <c r="E732" s="60"/>
      <c r="F732" s="60"/>
      <c r="G732" s="60"/>
      <c r="H732" s="60"/>
      <c r="K732" s="60"/>
      <c r="L732" s="60"/>
    </row>
    <row r="733" spans="1:12" ht="15.75" customHeight="1">
      <c r="A733" s="60"/>
      <c r="B733" s="60"/>
      <c r="C733" s="60"/>
      <c r="D733" s="60"/>
      <c r="E733" s="60"/>
      <c r="F733" s="60"/>
      <c r="G733" s="60"/>
      <c r="H733" s="60"/>
      <c r="K733" s="60"/>
      <c r="L733" s="60"/>
    </row>
    <row r="734" spans="1:12" ht="15.75" customHeight="1">
      <c r="A734" s="60"/>
      <c r="B734" s="60"/>
      <c r="C734" s="60"/>
      <c r="D734" s="60"/>
      <c r="E734" s="60"/>
      <c r="F734" s="60"/>
      <c r="G734" s="60"/>
      <c r="H734" s="60"/>
      <c r="K734" s="60"/>
      <c r="L734" s="60"/>
    </row>
    <row r="735" spans="1:12" ht="15.75" customHeight="1">
      <c r="A735" s="60"/>
      <c r="B735" s="60"/>
      <c r="C735" s="60"/>
      <c r="D735" s="60"/>
      <c r="E735" s="60"/>
      <c r="F735" s="60"/>
      <c r="G735" s="60"/>
      <c r="H735" s="60"/>
      <c r="K735" s="60"/>
      <c r="L735" s="60"/>
    </row>
    <row r="736" spans="1:12" ht="15.75" customHeight="1">
      <c r="A736" s="60"/>
      <c r="B736" s="60"/>
      <c r="C736" s="60"/>
      <c r="D736" s="60"/>
      <c r="E736" s="60"/>
      <c r="F736" s="60"/>
      <c r="G736" s="60"/>
      <c r="H736" s="60"/>
      <c r="K736" s="60"/>
      <c r="L736" s="60"/>
    </row>
    <row r="737" spans="1:12" ht="15.75" customHeight="1">
      <c r="A737" s="60"/>
      <c r="B737" s="60"/>
      <c r="C737" s="60"/>
      <c r="D737" s="60"/>
      <c r="E737" s="60"/>
      <c r="F737" s="60"/>
      <c r="G737" s="60"/>
      <c r="H737" s="60"/>
      <c r="K737" s="60"/>
      <c r="L737" s="60"/>
    </row>
    <row r="738" spans="1:12" ht="15.75" customHeight="1">
      <c r="A738" s="60"/>
      <c r="B738" s="60"/>
      <c r="C738" s="60"/>
      <c r="D738" s="60"/>
      <c r="E738" s="60"/>
      <c r="F738" s="60"/>
      <c r="G738" s="60"/>
      <c r="H738" s="60"/>
      <c r="K738" s="60"/>
      <c r="L738" s="60"/>
    </row>
    <row r="739" spans="1:12" ht="15.75" customHeight="1">
      <c r="A739" s="60"/>
      <c r="B739" s="60"/>
      <c r="C739" s="60"/>
      <c r="D739" s="60"/>
      <c r="E739" s="60"/>
      <c r="F739" s="60"/>
      <c r="G739" s="60"/>
      <c r="H739" s="60"/>
      <c r="K739" s="60"/>
      <c r="L739" s="60"/>
    </row>
    <row r="740" spans="1:12" ht="15.75" customHeight="1">
      <c r="A740" s="60"/>
      <c r="B740" s="60"/>
      <c r="C740" s="60"/>
      <c r="D740" s="60"/>
      <c r="E740" s="60"/>
      <c r="F740" s="60"/>
      <c r="G740" s="60"/>
      <c r="H740" s="60"/>
      <c r="K740" s="60"/>
      <c r="L740" s="60"/>
    </row>
    <row r="741" spans="1:12" ht="15.75" customHeight="1">
      <c r="A741" s="60"/>
      <c r="B741" s="60"/>
      <c r="C741" s="60"/>
      <c r="D741" s="60"/>
      <c r="E741" s="60"/>
      <c r="F741" s="60"/>
      <c r="G741" s="60"/>
      <c r="H741" s="60"/>
      <c r="K741" s="60"/>
      <c r="L741" s="60"/>
    </row>
    <row r="742" spans="1:12" ht="15.75" customHeight="1">
      <c r="A742" s="60"/>
      <c r="B742" s="60"/>
      <c r="C742" s="60"/>
      <c r="D742" s="60"/>
      <c r="E742" s="60"/>
      <c r="F742" s="60"/>
      <c r="G742" s="60"/>
      <c r="H742" s="60"/>
      <c r="I742" s="60"/>
      <c r="K742" s="60"/>
      <c r="L742" s="60"/>
    </row>
    <row r="743" spans="1:12" ht="15.75" customHeight="1">
      <c r="A743" s="60"/>
      <c r="B743" s="60"/>
      <c r="C743" s="60"/>
      <c r="D743" s="60"/>
      <c r="E743" s="60"/>
      <c r="F743" s="60"/>
      <c r="G743" s="60"/>
      <c r="H743" s="60"/>
      <c r="I743" s="60"/>
      <c r="K743" s="60"/>
      <c r="L743" s="60"/>
    </row>
    <row r="744" spans="1:12" ht="15.75" customHeight="1">
      <c r="A744" s="60"/>
      <c r="B744" s="60"/>
      <c r="C744" s="60"/>
      <c r="D744" s="60"/>
      <c r="E744" s="60"/>
      <c r="F744" s="60"/>
      <c r="G744" s="60"/>
      <c r="H744" s="60"/>
      <c r="I744" s="60"/>
      <c r="J744" s="142"/>
      <c r="K744" s="60"/>
      <c r="L744" s="60"/>
    </row>
    <row r="745" spans="1:12" ht="15.75" customHeight="1">
      <c r="A745" s="60"/>
      <c r="B745" s="60"/>
      <c r="C745" s="60"/>
      <c r="D745" s="60"/>
      <c r="E745" s="60"/>
      <c r="F745" s="60"/>
      <c r="G745" s="60"/>
      <c r="H745" s="60"/>
      <c r="I745" s="60"/>
      <c r="J745" s="142"/>
      <c r="K745" s="60"/>
      <c r="L745" s="60"/>
    </row>
    <row r="746" spans="1:12" ht="15.75" customHeight="1">
      <c r="A746" s="60"/>
      <c r="B746" s="60"/>
      <c r="C746" s="60"/>
      <c r="D746" s="60"/>
      <c r="E746" s="60"/>
      <c r="F746" s="60"/>
      <c r="G746" s="60"/>
      <c r="H746" s="60"/>
      <c r="I746" s="60"/>
      <c r="J746" s="142"/>
      <c r="K746" s="60"/>
      <c r="L746" s="60"/>
    </row>
    <row r="747" spans="1:12" ht="15.75" customHeight="1">
      <c r="A747" s="60"/>
      <c r="B747" s="60"/>
      <c r="C747" s="60"/>
      <c r="D747" s="60"/>
      <c r="E747" s="60"/>
      <c r="F747" s="60"/>
      <c r="G747" s="60"/>
      <c r="H747" s="60"/>
      <c r="I747" s="60"/>
      <c r="J747" s="142"/>
      <c r="K747" s="60"/>
      <c r="L747" s="60"/>
    </row>
    <row r="748" spans="1:12" ht="15.75" customHeight="1">
      <c r="A748" s="60"/>
      <c r="B748" s="60"/>
      <c r="C748" s="60"/>
      <c r="D748" s="60"/>
      <c r="E748" s="60"/>
      <c r="F748" s="60"/>
      <c r="G748" s="60"/>
      <c r="H748" s="60"/>
      <c r="I748" s="60"/>
      <c r="J748" s="142"/>
      <c r="K748" s="60"/>
      <c r="L748" s="60"/>
    </row>
    <row r="749" spans="1:12" ht="15.75" customHeight="1">
      <c r="A749" s="60"/>
      <c r="B749" s="60"/>
      <c r="C749" s="60"/>
      <c r="D749" s="60"/>
      <c r="E749" s="60"/>
      <c r="F749" s="60"/>
      <c r="G749" s="60"/>
      <c r="H749" s="60"/>
      <c r="I749" s="60"/>
      <c r="J749" s="142"/>
      <c r="K749" s="60"/>
      <c r="L749" s="60"/>
    </row>
    <row r="750" spans="1:12" ht="15.75" customHeight="1">
      <c r="A750" s="60"/>
      <c r="B750" s="60"/>
      <c r="C750" s="60"/>
      <c r="D750" s="60"/>
      <c r="E750" s="60"/>
      <c r="F750" s="60"/>
      <c r="G750" s="60"/>
      <c r="H750" s="60"/>
      <c r="I750" s="60"/>
      <c r="J750" s="142"/>
      <c r="K750" s="60"/>
      <c r="L750" s="60"/>
    </row>
    <row r="751" spans="1:12" ht="15.75" customHeight="1">
      <c r="A751" s="60"/>
      <c r="B751" s="60"/>
      <c r="C751" s="60"/>
      <c r="D751" s="60"/>
      <c r="E751" s="60"/>
      <c r="F751" s="60"/>
      <c r="G751" s="60"/>
      <c r="H751" s="60"/>
      <c r="I751" s="60"/>
      <c r="J751" s="142"/>
      <c r="K751" s="60"/>
      <c r="L751" s="60"/>
    </row>
    <row r="752" spans="1:12" ht="15.75" customHeight="1">
      <c r="A752" s="60"/>
      <c r="B752" s="60"/>
      <c r="C752" s="60"/>
      <c r="D752" s="60"/>
      <c r="E752" s="60"/>
      <c r="F752" s="60"/>
      <c r="G752" s="60"/>
      <c r="H752" s="60"/>
      <c r="I752" s="60"/>
      <c r="J752" s="142"/>
      <c r="K752" s="60"/>
      <c r="L752" s="60"/>
    </row>
    <row r="753" spans="1:12" ht="15.75" customHeight="1">
      <c r="A753" s="60"/>
      <c r="B753" s="60"/>
      <c r="C753" s="60"/>
      <c r="D753" s="60"/>
      <c r="E753" s="60"/>
      <c r="F753" s="60"/>
      <c r="G753" s="60"/>
      <c r="H753" s="60"/>
      <c r="I753" s="60"/>
      <c r="J753" s="142"/>
      <c r="K753" s="60"/>
      <c r="L753" s="60"/>
    </row>
    <row r="754" spans="1:12" ht="15.75" customHeight="1">
      <c r="A754" s="60"/>
      <c r="B754" s="60"/>
      <c r="C754" s="60"/>
      <c r="D754" s="60"/>
      <c r="E754" s="60"/>
      <c r="F754" s="60"/>
      <c r="G754" s="60"/>
      <c r="H754" s="60"/>
      <c r="I754" s="60"/>
      <c r="J754" s="142"/>
      <c r="K754" s="60"/>
      <c r="L754" s="60"/>
    </row>
    <row r="755" spans="1:12" ht="15.75" customHeight="1">
      <c r="A755" s="60"/>
      <c r="B755" s="60"/>
      <c r="C755" s="60"/>
      <c r="D755" s="60"/>
      <c r="E755" s="60"/>
      <c r="F755" s="60"/>
      <c r="G755" s="60"/>
      <c r="H755" s="60"/>
      <c r="I755" s="60"/>
      <c r="J755" s="142"/>
      <c r="K755" s="60"/>
      <c r="L755" s="60"/>
    </row>
    <row r="756" spans="1:12" ht="15.75" customHeight="1">
      <c r="A756" s="60"/>
      <c r="B756" s="60"/>
      <c r="C756" s="60"/>
      <c r="D756" s="60"/>
      <c r="E756" s="60"/>
      <c r="F756" s="60"/>
      <c r="G756" s="60"/>
      <c r="H756" s="60"/>
      <c r="I756" s="60"/>
      <c r="J756" s="142"/>
      <c r="K756" s="60"/>
      <c r="L756" s="60"/>
    </row>
    <row r="757" spans="1:12" ht="15.75" customHeight="1">
      <c r="A757" s="60"/>
      <c r="B757" s="60"/>
      <c r="C757" s="60"/>
      <c r="D757" s="60"/>
      <c r="E757" s="60"/>
      <c r="F757" s="60"/>
      <c r="G757" s="60"/>
      <c r="H757" s="60"/>
      <c r="I757" s="60"/>
      <c r="J757" s="142"/>
      <c r="K757" s="60"/>
      <c r="L757" s="60"/>
    </row>
    <row r="758" spans="1:12" ht="15.75" customHeight="1">
      <c r="A758" s="60"/>
      <c r="B758" s="60"/>
      <c r="C758" s="60"/>
      <c r="D758" s="60"/>
      <c r="E758" s="60"/>
      <c r="F758" s="60"/>
      <c r="G758" s="60"/>
      <c r="H758" s="60"/>
      <c r="I758" s="60"/>
      <c r="J758" s="142"/>
      <c r="K758" s="60"/>
      <c r="L758" s="60"/>
    </row>
    <row r="759" spans="1:12" ht="15.75" customHeight="1">
      <c r="A759" s="60"/>
      <c r="B759" s="60"/>
      <c r="C759" s="60"/>
      <c r="D759" s="60"/>
      <c r="E759" s="60"/>
      <c r="F759" s="60"/>
      <c r="G759" s="60"/>
      <c r="H759" s="60"/>
      <c r="I759" s="60"/>
      <c r="J759" s="142"/>
      <c r="K759" s="60"/>
      <c r="L759" s="60"/>
    </row>
    <row r="760" spans="1:12" ht="15.75" customHeight="1">
      <c r="A760" s="60"/>
      <c r="B760" s="60"/>
      <c r="C760" s="60"/>
      <c r="D760" s="60"/>
      <c r="E760" s="60"/>
      <c r="F760" s="60"/>
      <c r="G760" s="60"/>
      <c r="H760" s="60"/>
      <c r="I760" s="60"/>
      <c r="J760" s="142"/>
      <c r="K760" s="60"/>
      <c r="L760" s="60"/>
    </row>
    <row r="761" spans="1:12" ht="15.75" customHeight="1">
      <c r="A761" s="60"/>
      <c r="B761" s="60"/>
      <c r="C761" s="60"/>
      <c r="D761" s="60"/>
      <c r="E761" s="60"/>
      <c r="F761" s="60"/>
      <c r="G761" s="60"/>
      <c r="H761" s="60"/>
      <c r="I761" s="60"/>
      <c r="J761" s="142"/>
      <c r="K761" s="60"/>
      <c r="L761" s="60"/>
    </row>
    <row r="762" spans="1:12" ht="15.75" customHeight="1">
      <c r="A762" s="60"/>
      <c r="B762" s="60"/>
      <c r="C762" s="60"/>
      <c r="D762" s="60"/>
      <c r="E762" s="60"/>
      <c r="F762" s="60"/>
      <c r="G762" s="60"/>
      <c r="H762" s="60"/>
      <c r="I762" s="60"/>
      <c r="J762" s="142"/>
      <c r="K762" s="60"/>
      <c r="L762" s="60"/>
    </row>
    <row r="763" spans="1:12" ht="15.75" customHeight="1">
      <c r="A763" s="60"/>
      <c r="B763" s="60"/>
      <c r="C763" s="60"/>
      <c r="D763" s="60"/>
      <c r="E763" s="60"/>
      <c r="F763" s="60"/>
      <c r="G763" s="60"/>
      <c r="H763" s="60"/>
      <c r="I763" s="60"/>
      <c r="J763" s="142"/>
      <c r="K763" s="60"/>
      <c r="L763" s="60"/>
    </row>
    <row r="764" spans="1:12" ht="15.75" customHeight="1">
      <c r="A764" s="60"/>
      <c r="B764" s="60"/>
      <c r="C764" s="60"/>
      <c r="D764" s="60"/>
      <c r="E764" s="60"/>
      <c r="F764" s="60"/>
      <c r="G764" s="60"/>
      <c r="H764" s="60"/>
      <c r="I764" s="60"/>
      <c r="J764" s="142"/>
      <c r="K764" s="60"/>
      <c r="L764" s="60"/>
    </row>
    <row r="765" spans="1:12" ht="15.75" customHeight="1">
      <c r="A765" s="60"/>
      <c r="B765" s="60"/>
      <c r="C765" s="60"/>
      <c r="D765" s="60"/>
      <c r="E765" s="60"/>
      <c r="F765" s="60"/>
      <c r="G765" s="60"/>
      <c r="H765" s="60"/>
      <c r="I765" s="60"/>
      <c r="J765" s="142"/>
      <c r="K765" s="60"/>
      <c r="L765" s="60"/>
    </row>
    <row r="766" spans="1:12" ht="15.75" customHeight="1">
      <c r="A766" s="60"/>
      <c r="B766" s="60"/>
      <c r="C766" s="60"/>
      <c r="D766" s="60"/>
      <c r="E766" s="60"/>
      <c r="F766" s="60"/>
      <c r="G766" s="60"/>
      <c r="H766" s="60"/>
      <c r="I766" s="60"/>
      <c r="J766" s="142"/>
      <c r="K766" s="60"/>
      <c r="L766" s="60"/>
    </row>
    <row r="767" spans="1:12" ht="15.75" customHeight="1">
      <c r="A767" s="60"/>
      <c r="B767" s="60"/>
      <c r="C767" s="60"/>
      <c r="D767" s="60"/>
      <c r="E767" s="60"/>
      <c r="F767" s="60"/>
      <c r="G767" s="60"/>
      <c r="H767" s="60"/>
      <c r="I767" s="60"/>
      <c r="J767" s="142"/>
      <c r="K767" s="60"/>
      <c r="L767" s="60"/>
    </row>
    <row r="768" spans="1:12" ht="15.75" customHeight="1">
      <c r="A768" s="60"/>
      <c r="B768" s="60"/>
      <c r="C768" s="60"/>
      <c r="D768" s="60"/>
      <c r="E768" s="60"/>
      <c r="F768" s="60"/>
      <c r="G768" s="60"/>
      <c r="H768" s="60"/>
      <c r="I768" s="60"/>
      <c r="J768" s="142"/>
      <c r="K768" s="60"/>
      <c r="L768" s="60"/>
    </row>
    <row r="769" spans="1:12" ht="15.75" customHeight="1">
      <c r="A769" s="60"/>
      <c r="B769" s="60"/>
      <c r="C769" s="60"/>
      <c r="D769" s="60"/>
      <c r="E769" s="60"/>
      <c r="F769" s="60"/>
      <c r="G769" s="60"/>
      <c r="H769" s="60"/>
      <c r="I769" s="60"/>
      <c r="J769" s="142"/>
      <c r="K769" s="60"/>
      <c r="L769" s="60"/>
    </row>
    <row r="770" spans="1:12" ht="15.75" customHeight="1">
      <c r="A770" s="60"/>
      <c r="B770" s="60"/>
      <c r="C770" s="60"/>
      <c r="D770" s="60"/>
      <c r="E770" s="60"/>
      <c r="F770" s="60"/>
      <c r="G770" s="60"/>
      <c r="H770" s="60"/>
      <c r="I770" s="60"/>
      <c r="J770" s="142"/>
      <c r="K770" s="60"/>
      <c r="L770" s="60"/>
    </row>
    <row r="771" spans="1:12" ht="15.75" customHeight="1">
      <c r="A771" s="60"/>
      <c r="B771" s="60"/>
      <c r="C771" s="60"/>
      <c r="D771" s="60"/>
      <c r="E771" s="60"/>
      <c r="F771" s="60"/>
      <c r="G771" s="60"/>
      <c r="H771" s="60"/>
      <c r="I771" s="60"/>
      <c r="J771" s="142"/>
      <c r="K771" s="60"/>
      <c r="L771" s="60"/>
    </row>
    <row r="772" spans="1:12" ht="15.75" customHeight="1">
      <c r="A772" s="60"/>
      <c r="B772" s="60"/>
      <c r="C772" s="60"/>
      <c r="D772" s="60"/>
      <c r="E772" s="60"/>
      <c r="F772" s="60"/>
      <c r="G772" s="60"/>
      <c r="H772" s="60"/>
      <c r="I772" s="60"/>
      <c r="J772" s="142"/>
      <c r="K772" s="60"/>
      <c r="L772" s="60"/>
    </row>
    <row r="773" spans="1:12" ht="15.75" customHeight="1">
      <c r="A773" s="60"/>
      <c r="B773" s="60"/>
      <c r="C773" s="60"/>
      <c r="D773" s="60"/>
      <c r="E773" s="60"/>
      <c r="F773" s="60"/>
      <c r="G773" s="60"/>
      <c r="H773" s="60"/>
      <c r="I773" s="60"/>
      <c r="J773" s="142"/>
      <c r="K773" s="60"/>
      <c r="L773" s="60"/>
    </row>
    <row r="774" spans="1:12" ht="15.75" customHeight="1">
      <c r="A774" s="60"/>
      <c r="B774" s="60"/>
      <c r="C774" s="60"/>
      <c r="D774" s="60"/>
      <c r="E774" s="60"/>
      <c r="F774" s="60"/>
      <c r="G774" s="60"/>
      <c r="H774" s="60"/>
      <c r="I774" s="60"/>
      <c r="J774" s="142"/>
      <c r="K774" s="60"/>
      <c r="L774" s="60"/>
    </row>
    <row r="775" spans="1:12" ht="15.75" customHeight="1">
      <c r="A775" s="60"/>
      <c r="B775" s="60"/>
      <c r="C775" s="60"/>
      <c r="D775" s="60"/>
      <c r="E775" s="60"/>
      <c r="F775" s="60"/>
      <c r="G775" s="60"/>
      <c r="H775" s="60"/>
      <c r="I775" s="60"/>
      <c r="J775" s="142"/>
      <c r="K775" s="60"/>
      <c r="L775" s="60"/>
    </row>
    <row r="776" spans="1:12" ht="15.75" customHeight="1">
      <c r="A776" s="60"/>
      <c r="B776" s="60"/>
      <c r="C776" s="60"/>
      <c r="D776" s="60"/>
      <c r="E776" s="60"/>
      <c r="F776" s="60"/>
      <c r="G776" s="60"/>
      <c r="H776" s="60"/>
      <c r="I776" s="60"/>
      <c r="J776" s="142"/>
      <c r="K776" s="60"/>
      <c r="L776" s="60"/>
    </row>
    <row r="777" spans="1:12" ht="15.75" customHeight="1">
      <c r="A777" s="60"/>
      <c r="B777" s="60"/>
      <c r="C777" s="60"/>
      <c r="D777" s="60"/>
      <c r="E777" s="60"/>
      <c r="F777" s="60"/>
      <c r="G777" s="60"/>
      <c r="H777" s="60"/>
      <c r="I777" s="60"/>
      <c r="J777" s="142"/>
      <c r="K777" s="60"/>
      <c r="L777" s="60"/>
    </row>
    <row r="778" spans="1:12" ht="15.75" customHeight="1">
      <c r="A778" s="60"/>
      <c r="B778" s="60"/>
      <c r="C778" s="60"/>
      <c r="D778" s="60"/>
      <c r="E778" s="60"/>
      <c r="F778" s="60"/>
      <c r="G778" s="60"/>
      <c r="H778" s="60"/>
      <c r="I778" s="60"/>
      <c r="J778" s="142"/>
      <c r="K778" s="60"/>
      <c r="L778" s="60"/>
    </row>
    <row r="779" spans="1:12" ht="15.75" customHeight="1">
      <c r="A779" s="60"/>
      <c r="B779" s="60"/>
      <c r="C779" s="60"/>
      <c r="D779" s="60"/>
      <c r="E779" s="60"/>
      <c r="F779" s="60"/>
      <c r="G779" s="60"/>
      <c r="H779" s="60"/>
      <c r="I779" s="60"/>
      <c r="J779" s="142"/>
      <c r="K779" s="60"/>
      <c r="L779" s="60"/>
    </row>
    <row r="780" spans="1:12" ht="15.75" customHeight="1">
      <c r="A780" s="60"/>
      <c r="B780" s="60"/>
      <c r="C780" s="60"/>
      <c r="D780" s="60"/>
      <c r="E780" s="60"/>
      <c r="F780" s="60"/>
      <c r="G780" s="60"/>
      <c r="H780" s="60"/>
      <c r="I780" s="60"/>
      <c r="J780" s="142"/>
      <c r="K780" s="60"/>
      <c r="L780" s="60"/>
    </row>
    <row r="781" spans="1:12" ht="15.75" customHeight="1">
      <c r="A781" s="60"/>
      <c r="B781" s="60"/>
      <c r="C781" s="60"/>
      <c r="D781" s="60"/>
      <c r="E781" s="60"/>
      <c r="F781" s="60"/>
      <c r="G781" s="60"/>
      <c r="H781" s="60"/>
      <c r="I781" s="60"/>
      <c r="J781" s="60"/>
      <c r="K781" s="60"/>
      <c r="L781" s="60"/>
    </row>
    <row r="782" spans="1:12" ht="15.75" customHeight="1">
      <c r="A782" s="60"/>
      <c r="B782" s="60"/>
      <c r="C782" s="60"/>
      <c r="D782" s="60"/>
      <c r="E782" s="60"/>
      <c r="F782" s="60"/>
      <c r="G782" s="60"/>
      <c r="H782" s="60"/>
      <c r="I782" s="60"/>
      <c r="J782" s="60"/>
      <c r="K782" s="60"/>
      <c r="L782" s="60"/>
    </row>
    <row r="783" spans="1:12" ht="15.75" customHeight="1">
      <c r="A783" s="60"/>
      <c r="B783" s="60"/>
      <c r="C783" s="60"/>
      <c r="D783" s="60"/>
      <c r="E783" s="60"/>
      <c r="F783" s="60"/>
      <c r="G783" s="60"/>
      <c r="H783" s="60"/>
      <c r="I783" s="60"/>
      <c r="J783" s="60"/>
      <c r="K783" s="60"/>
      <c r="L783" s="60"/>
    </row>
    <row r="784" spans="1:12" ht="15.75" customHeight="1">
      <c r="A784" s="60"/>
      <c r="B784" s="60"/>
      <c r="C784" s="60"/>
      <c r="D784" s="60"/>
      <c r="E784" s="60"/>
      <c r="F784" s="60"/>
      <c r="G784" s="60"/>
      <c r="H784" s="60"/>
      <c r="I784" s="60"/>
      <c r="J784" s="60"/>
      <c r="K784" s="60"/>
      <c r="L784" s="60"/>
    </row>
    <row r="785" spans="1:12" ht="15.75" customHeight="1">
      <c r="A785" s="60"/>
      <c r="B785" s="60"/>
      <c r="C785" s="60"/>
      <c r="D785" s="60"/>
      <c r="E785" s="60"/>
      <c r="F785" s="60"/>
      <c r="G785" s="60"/>
      <c r="H785" s="60"/>
      <c r="I785" s="60"/>
      <c r="J785" s="60"/>
      <c r="K785" s="60"/>
      <c r="L785" s="60"/>
    </row>
    <row r="786" spans="1:12" ht="15.75" customHeight="1">
      <c r="A786" s="60"/>
      <c r="B786" s="60"/>
      <c r="C786" s="60"/>
      <c r="D786" s="60"/>
      <c r="E786" s="60"/>
      <c r="F786" s="60"/>
      <c r="G786" s="60"/>
      <c r="H786" s="60"/>
      <c r="I786" s="60"/>
      <c r="J786" s="60"/>
      <c r="K786" s="60"/>
      <c r="L786" s="60"/>
    </row>
    <row r="787" spans="1:12" ht="15.75" customHeight="1">
      <c r="A787" s="60"/>
      <c r="B787" s="60"/>
      <c r="C787" s="60"/>
      <c r="D787" s="60"/>
      <c r="E787" s="60"/>
      <c r="F787" s="60"/>
      <c r="G787" s="60"/>
      <c r="H787" s="60"/>
      <c r="I787" s="60"/>
      <c r="J787" s="60"/>
      <c r="K787" s="60"/>
      <c r="L787" s="60"/>
    </row>
    <row r="788" spans="1:12" ht="15.75" customHeight="1">
      <c r="A788" s="60"/>
      <c r="B788" s="60"/>
      <c r="C788" s="60"/>
      <c r="D788" s="60"/>
      <c r="E788" s="60"/>
      <c r="F788" s="60"/>
      <c r="G788" s="60"/>
      <c r="H788" s="60"/>
      <c r="I788" s="60"/>
      <c r="J788" s="60"/>
      <c r="K788" s="60"/>
      <c r="L788" s="60"/>
    </row>
    <row r="789" spans="1:12" ht="15.75" customHeight="1">
      <c r="A789" s="60"/>
      <c r="B789" s="60"/>
      <c r="C789" s="60"/>
      <c r="D789" s="60"/>
      <c r="E789" s="60"/>
      <c r="F789" s="60"/>
      <c r="G789" s="60"/>
      <c r="H789" s="60"/>
      <c r="I789" s="60"/>
      <c r="J789" s="60"/>
      <c r="K789" s="60"/>
      <c r="L789" s="60"/>
    </row>
    <row r="790" spans="1:12" ht="15.75" customHeight="1">
      <c r="A790" s="60"/>
      <c r="B790" s="60"/>
      <c r="C790" s="60"/>
      <c r="D790" s="60"/>
      <c r="E790" s="60"/>
      <c r="F790" s="60"/>
      <c r="G790" s="60"/>
      <c r="H790" s="60"/>
      <c r="I790" s="60"/>
      <c r="J790" s="60"/>
      <c r="K790" s="60"/>
      <c r="L790" s="60"/>
    </row>
    <row r="791" spans="1:12" ht="15.75" customHeight="1">
      <c r="A791" s="60"/>
      <c r="B791" s="60"/>
      <c r="C791" s="60"/>
      <c r="D791" s="60"/>
      <c r="E791" s="60"/>
      <c r="F791" s="60"/>
      <c r="G791" s="60"/>
      <c r="H791" s="60"/>
      <c r="I791" s="60"/>
      <c r="J791" s="60"/>
      <c r="K791" s="60"/>
      <c r="L791" s="60"/>
    </row>
    <row r="792" spans="1:12" ht="15.75" customHeight="1">
      <c r="A792" s="60"/>
      <c r="B792" s="60"/>
      <c r="C792" s="60"/>
      <c r="D792" s="60"/>
      <c r="E792" s="60"/>
      <c r="F792" s="60"/>
      <c r="G792" s="60"/>
      <c r="H792" s="60"/>
      <c r="I792" s="60"/>
      <c r="J792" s="60"/>
      <c r="K792" s="60"/>
      <c r="L792" s="60"/>
    </row>
    <row r="793" spans="1:12" ht="15.75" customHeight="1">
      <c r="A793" s="60"/>
      <c r="B793" s="60"/>
      <c r="C793" s="60"/>
      <c r="D793" s="60"/>
      <c r="E793" s="60"/>
      <c r="F793" s="60"/>
      <c r="G793" s="60"/>
      <c r="H793" s="60"/>
      <c r="I793" s="60"/>
      <c r="J793" s="60"/>
      <c r="K793" s="60"/>
      <c r="L793" s="60"/>
    </row>
    <row r="794" spans="1:12" ht="15.75" customHeight="1">
      <c r="A794" s="60"/>
      <c r="B794" s="60"/>
      <c r="C794" s="60"/>
      <c r="D794" s="60"/>
      <c r="E794" s="60"/>
      <c r="F794" s="60"/>
      <c r="G794" s="60"/>
      <c r="H794" s="60"/>
      <c r="I794" s="60"/>
      <c r="J794" s="60"/>
      <c r="K794" s="60"/>
      <c r="L794" s="60"/>
    </row>
    <row r="795" spans="1:12" ht="15.75" customHeight="1">
      <c r="A795" s="60"/>
      <c r="B795" s="60"/>
      <c r="C795" s="60"/>
      <c r="D795" s="60"/>
      <c r="E795" s="60"/>
      <c r="F795" s="60"/>
      <c r="G795" s="60"/>
      <c r="H795" s="60"/>
      <c r="I795" s="60"/>
      <c r="J795" s="60"/>
      <c r="K795" s="60"/>
      <c r="L795" s="60"/>
    </row>
    <row r="796" spans="1:12" ht="15.75" customHeight="1">
      <c r="A796" s="60"/>
      <c r="B796" s="60"/>
      <c r="C796" s="60"/>
      <c r="D796" s="60"/>
      <c r="E796" s="60"/>
      <c r="F796" s="60"/>
      <c r="G796" s="60"/>
      <c r="H796" s="60"/>
      <c r="I796" s="60"/>
      <c r="J796" s="60"/>
      <c r="K796" s="60"/>
      <c r="L796" s="60"/>
    </row>
    <row r="797" spans="1:12" ht="15.75" customHeight="1">
      <c r="A797" s="60"/>
      <c r="B797" s="60"/>
      <c r="C797" s="60"/>
      <c r="D797" s="60"/>
      <c r="E797" s="60"/>
      <c r="F797" s="60"/>
      <c r="G797" s="60"/>
      <c r="H797" s="60"/>
      <c r="I797" s="60"/>
      <c r="J797" s="60"/>
      <c r="K797" s="60"/>
      <c r="L797" s="60"/>
    </row>
    <row r="798" spans="1:12" ht="15.75" customHeight="1">
      <c r="A798" s="60"/>
      <c r="B798" s="60"/>
      <c r="C798" s="60"/>
      <c r="D798" s="60"/>
      <c r="E798" s="60"/>
      <c r="F798" s="60"/>
      <c r="G798" s="60"/>
      <c r="H798" s="60"/>
      <c r="I798" s="60"/>
      <c r="J798" s="60"/>
      <c r="K798" s="60"/>
      <c r="L798" s="60"/>
    </row>
    <row r="799" spans="1:12" ht="15.75" customHeight="1">
      <c r="A799" s="60"/>
      <c r="B799" s="60"/>
      <c r="C799" s="60"/>
      <c r="D799" s="60"/>
      <c r="E799" s="60"/>
      <c r="F799" s="60"/>
      <c r="G799" s="60"/>
      <c r="H799" s="60"/>
      <c r="I799" s="60"/>
      <c r="J799" s="60"/>
      <c r="K799" s="60"/>
      <c r="L799" s="60"/>
    </row>
    <row r="800" spans="1:12" ht="15.75" customHeight="1">
      <c r="A800" s="60"/>
      <c r="B800" s="60"/>
      <c r="C800" s="60"/>
      <c r="D800" s="60"/>
      <c r="E800" s="60"/>
      <c r="F800" s="60"/>
      <c r="G800" s="60"/>
      <c r="H800" s="60"/>
      <c r="I800" s="60"/>
      <c r="J800" s="60"/>
      <c r="K800" s="60"/>
      <c r="L800" s="60"/>
    </row>
    <row r="801" spans="1:12" ht="15.75" customHeight="1">
      <c r="A801" s="60"/>
      <c r="B801" s="60"/>
      <c r="C801" s="60"/>
      <c r="D801" s="60"/>
      <c r="E801" s="60"/>
      <c r="F801" s="60"/>
      <c r="G801" s="60"/>
      <c r="H801" s="60"/>
      <c r="I801" s="60"/>
      <c r="J801" s="60"/>
      <c r="K801" s="60"/>
      <c r="L801" s="60"/>
    </row>
    <row r="802" spans="1:12" ht="15.75" customHeight="1">
      <c r="A802" s="60"/>
      <c r="B802" s="60"/>
      <c r="C802" s="60"/>
      <c r="D802" s="60"/>
      <c r="E802" s="60"/>
      <c r="F802" s="60"/>
      <c r="G802" s="60"/>
      <c r="H802" s="60"/>
      <c r="I802" s="60"/>
      <c r="J802" s="60"/>
      <c r="K802" s="60"/>
      <c r="L802" s="60"/>
    </row>
    <row r="803" spans="1:12" ht="15.75" customHeight="1">
      <c r="A803" s="60"/>
      <c r="B803" s="60"/>
      <c r="C803" s="60"/>
      <c r="D803" s="60"/>
      <c r="E803" s="60"/>
      <c r="F803" s="60"/>
      <c r="G803" s="60"/>
      <c r="H803" s="60"/>
      <c r="I803" s="60"/>
      <c r="J803" s="60"/>
      <c r="K803" s="60"/>
      <c r="L803" s="60"/>
    </row>
    <row r="804" spans="1:12" ht="15.75" customHeight="1">
      <c r="A804" s="60"/>
      <c r="B804" s="60"/>
      <c r="C804" s="60"/>
      <c r="D804" s="60"/>
      <c r="E804" s="60"/>
      <c r="F804" s="60"/>
      <c r="G804" s="60"/>
      <c r="H804" s="60"/>
      <c r="I804" s="60"/>
      <c r="J804" s="60"/>
      <c r="K804" s="60"/>
      <c r="L804" s="60"/>
    </row>
    <row r="805" spans="1:12" ht="15.75" customHeight="1">
      <c r="A805" s="60"/>
      <c r="B805" s="60"/>
      <c r="C805" s="60"/>
      <c r="D805" s="60"/>
      <c r="E805" s="60"/>
      <c r="F805" s="60"/>
      <c r="G805" s="60"/>
      <c r="H805" s="60"/>
      <c r="I805" s="60"/>
      <c r="J805" s="60"/>
      <c r="K805" s="60"/>
      <c r="L805" s="60"/>
    </row>
    <row r="806" spans="1:12" ht="15.75" customHeight="1">
      <c r="A806" s="60"/>
      <c r="B806" s="60"/>
      <c r="C806" s="60"/>
      <c r="D806" s="60"/>
      <c r="E806" s="60"/>
      <c r="F806" s="60"/>
      <c r="G806" s="60"/>
      <c r="H806" s="60"/>
      <c r="I806" s="60"/>
      <c r="J806" s="60"/>
      <c r="K806" s="60"/>
      <c r="L806" s="60"/>
    </row>
    <row r="807" spans="1:12" ht="15.75" customHeight="1">
      <c r="A807" s="60"/>
      <c r="B807" s="60"/>
      <c r="C807" s="60"/>
      <c r="D807" s="60"/>
      <c r="E807" s="60"/>
      <c r="F807" s="60"/>
      <c r="G807" s="60"/>
      <c r="H807" s="60"/>
      <c r="I807" s="60"/>
      <c r="J807" s="60"/>
      <c r="K807" s="60"/>
      <c r="L807" s="60"/>
    </row>
    <row r="808" spans="1:12" ht="15.75" customHeight="1">
      <c r="A808" s="60"/>
      <c r="B808" s="60"/>
      <c r="C808" s="60"/>
      <c r="D808" s="60"/>
      <c r="E808" s="60"/>
      <c r="F808" s="60"/>
      <c r="G808" s="60"/>
      <c r="H808" s="60"/>
      <c r="I808" s="60"/>
      <c r="J808" s="60"/>
      <c r="K808" s="60"/>
      <c r="L808" s="60"/>
    </row>
    <row r="809" spans="1:12" ht="15.75" customHeight="1">
      <c r="A809" s="60"/>
      <c r="B809" s="60"/>
      <c r="C809" s="60"/>
      <c r="D809" s="60"/>
      <c r="E809" s="60"/>
      <c r="F809" s="60"/>
      <c r="G809" s="60"/>
      <c r="H809" s="60"/>
      <c r="I809" s="60"/>
      <c r="J809" s="60"/>
      <c r="K809" s="60"/>
      <c r="L809" s="60"/>
    </row>
    <row r="810" spans="1:12" ht="15.75" customHeight="1">
      <c r="A810" s="60"/>
      <c r="B810" s="60"/>
      <c r="C810" s="60"/>
      <c r="D810" s="60"/>
      <c r="E810" s="60"/>
      <c r="F810" s="60"/>
      <c r="G810" s="60"/>
      <c r="H810" s="60"/>
      <c r="I810" s="60"/>
      <c r="J810" s="60"/>
      <c r="K810" s="60"/>
      <c r="L810" s="60"/>
    </row>
    <row r="811" spans="1:12" ht="15.75" customHeight="1">
      <c r="A811" s="60"/>
      <c r="B811" s="60"/>
      <c r="C811" s="60"/>
      <c r="D811" s="60"/>
      <c r="E811" s="60"/>
      <c r="F811" s="60"/>
      <c r="G811" s="60"/>
      <c r="H811" s="60"/>
      <c r="I811" s="60"/>
      <c r="J811" s="60"/>
      <c r="K811" s="60"/>
      <c r="L811" s="60"/>
    </row>
    <row r="812" spans="1:12" ht="15.75" customHeight="1">
      <c r="A812" s="60"/>
      <c r="B812" s="60"/>
      <c r="C812" s="60"/>
      <c r="D812" s="60"/>
      <c r="E812" s="60"/>
      <c r="F812" s="60"/>
      <c r="G812" s="60"/>
      <c r="H812" s="60"/>
      <c r="I812" s="60"/>
      <c r="J812" s="60"/>
      <c r="K812" s="60"/>
      <c r="L812" s="60"/>
    </row>
    <row r="813" spans="1:12" ht="12.75">
      <c r="A813" s="60"/>
      <c r="B813" s="60"/>
      <c r="C813" s="60"/>
      <c r="D813" s="60"/>
      <c r="E813" s="60"/>
      <c r="F813" s="60"/>
      <c r="G813" s="60"/>
      <c r="H813" s="60"/>
      <c r="I813" s="60"/>
      <c r="J813" s="60"/>
      <c r="K813" s="60"/>
      <c r="L813" s="60"/>
    </row>
    <row r="814" spans="1:12" ht="12.75">
      <c r="A814" s="60"/>
      <c r="B814" s="60"/>
      <c r="C814" s="60"/>
      <c r="D814" s="60"/>
      <c r="E814" s="60"/>
      <c r="F814" s="60"/>
      <c r="G814" s="60"/>
      <c r="H814" s="60"/>
      <c r="I814" s="60"/>
      <c r="J814" s="60"/>
      <c r="K814" s="60"/>
      <c r="L814" s="60"/>
    </row>
    <row r="815" spans="1:12" ht="12.75">
      <c r="A815" s="60"/>
      <c r="B815" s="60"/>
      <c r="C815" s="60"/>
      <c r="D815" s="60"/>
      <c r="E815" s="60"/>
      <c r="F815" s="60"/>
      <c r="G815" s="60"/>
      <c r="H815" s="60"/>
      <c r="I815" s="60"/>
      <c r="J815" s="60"/>
      <c r="K815" s="60"/>
      <c r="L815" s="60"/>
    </row>
    <row r="816" spans="1:12" ht="12.75">
      <c r="A816" s="60"/>
      <c r="B816" s="60"/>
      <c r="C816" s="60"/>
      <c r="D816" s="60"/>
      <c r="E816" s="60"/>
      <c r="F816" s="60"/>
      <c r="G816" s="60"/>
      <c r="H816" s="60"/>
      <c r="I816" s="60"/>
      <c r="J816" s="60"/>
      <c r="K816" s="60"/>
      <c r="L816" s="60"/>
    </row>
    <row r="817" spans="1:12" ht="12.75">
      <c r="A817" s="60"/>
      <c r="B817" s="60"/>
      <c r="C817" s="60"/>
      <c r="D817" s="60"/>
      <c r="E817" s="60"/>
      <c r="F817" s="60"/>
      <c r="G817" s="60"/>
      <c r="H817" s="60"/>
      <c r="I817" s="60"/>
      <c r="J817" s="60"/>
      <c r="K817" s="60"/>
      <c r="L817" s="60"/>
    </row>
    <row r="818" spans="1:12" ht="12.75">
      <c r="A818" s="60"/>
      <c r="B818" s="60"/>
      <c r="C818" s="60"/>
      <c r="D818" s="60"/>
      <c r="E818" s="60"/>
      <c r="F818" s="60"/>
      <c r="G818" s="60"/>
      <c r="H818" s="60"/>
      <c r="I818" s="60"/>
      <c r="J818" s="60"/>
      <c r="K818" s="60"/>
      <c r="L818" s="60"/>
    </row>
    <row r="819" spans="1:12" ht="12.75">
      <c r="A819" s="60"/>
      <c r="B819" s="60"/>
      <c r="C819" s="60"/>
      <c r="D819" s="60"/>
      <c r="E819" s="60"/>
      <c r="F819" s="60"/>
      <c r="G819" s="60"/>
      <c r="H819" s="60"/>
      <c r="I819" s="60"/>
      <c r="J819" s="60"/>
      <c r="K819" s="60"/>
      <c r="L819" s="60"/>
    </row>
    <row r="820" spans="1:12" ht="12.75">
      <c r="A820" s="60"/>
      <c r="B820" s="60"/>
      <c r="C820" s="60"/>
      <c r="D820" s="60"/>
      <c r="E820" s="60"/>
      <c r="F820" s="60"/>
      <c r="G820" s="60"/>
      <c r="H820" s="60"/>
      <c r="I820" s="60"/>
      <c r="J820" s="60"/>
      <c r="K820" s="60"/>
      <c r="L820" s="60"/>
    </row>
    <row r="821" spans="1:12" ht="12.75">
      <c r="A821" s="60"/>
      <c r="B821" s="60"/>
      <c r="C821" s="60"/>
      <c r="D821" s="60"/>
      <c r="E821" s="60"/>
      <c r="F821" s="60"/>
      <c r="G821" s="60"/>
      <c r="H821" s="60"/>
      <c r="I821" s="60"/>
      <c r="J821" s="60"/>
      <c r="K821" s="60"/>
      <c r="L821" s="60"/>
    </row>
    <row r="822" spans="1:12" ht="12.75">
      <c r="A822" s="60"/>
      <c r="B822" s="60"/>
      <c r="C822" s="60"/>
      <c r="D822" s="60"/>
      <c r="E822" s="60"/>
      <c r="F822" s="60"/>
      <c r="G822" s="60"/>
      <c r="H822" s="60"/>
      <c r="I822" s="60"/>
      <c r="J822" s="60"/>
      <c r="K822" s="60"/>
      <c r="L822" s="60"/>
    </row>
    <row r="823" spans="1:12" ht="12.75">
      <c r="A823" s="60"/>
      <c r="B823" s="60"/>
      <c r="C823" s="60"/>
      <c r="D823" s="60"/>
      <c r="E823" s="60"/>
      <c r="F823" s="60"/>
      <c r="G823" s="60"/>
      <c r="H823" s="60"/>
      <c r="I823" s="60"/>
      <c r="J823" s="60"/>
      <c r="K823" s="60"/>
      <c r="L823" s="60"/>
    </row>
    <row r="824" spans="1:12" ht="12.75">
      <c r="A824" s="60"/>
      <c r="B824" s="60"/>
      <c r="C824" s="60"/>
      <c r="D824" s="60"/>
      <c r="E824" s="60"/>
      <c r="F824" s="60"/>
      <c r="G824" s="60"/>
      <c r="H824" s="60"/>
      <c r="I824" s="60"/>
      <c r="J824" s="60"/>
      <c r="K824" s="60"/>
      <c r="L824" s="60"/>
    </row>
    <row r="825" spans="1:12" ht="12.75">
      <c r="A825" s="60"/>
      <c r="B825" s="60"/>
      <c r="C825" s="60"/>
      <c r="D825" s="60"/>
      <c r="E825" s="60"/>
      <c r="F825" s="60"/>
      <c r="G825" s="60"/>
      <c r="H825" s="60"/>
      <c r="I825" s="60"/>
      <c r="J825" s="60"/>
      <c r="K825" s="60"/>
      <c r="L825" s="60"/>
    </row>
    <row r="826" spans="1:12" ht="12.75">
      <c r="A826" s="60"/>
      <c r="B826" s="60"/>
      <c r="C826" s="60"/>
      <c r="D826" s="60"/>
      <c r="E826" s="60"/>
      <c r="F826" s="60"/>
      <c r="G826" s="60"/>
      <c r="H826" s="60"/>
      <c r="I826" s="60"/>
      <c r="J826" s="60"/>
      <c r="K826" s="60"/>
      <c r="L826" s="60"/>
    </row>
    <row r="827" spans="1:12" ht="12.75">
      <c r="A827" s="60"/>
      <c r="B827" s="60"/>
      <c r="C827" s="60"/>
      <c r="D827" s="60"/>
      <c r="E827" s="60"/>
      <c r="F827" s="60"/>
      <c r="G827" s="60"/>
      <c r="H827" s="60"/>
      <c r="I827" s="60"/>
      <c r="J827" s="60"/>
      <c r="K827" s="60"/>
      <c r="L827" s="60"/>
    </row>
    <row r="828" spans="1:12" ht="12.75">
      <c r="A828" s="60"/>
      <c r="B828" s="60"/>
      <c r="C828" s="60"/>
      <c r="D828" s="60"/>
      <c r="E828" s="60"/>
      <c r="F828" s="60"/>
      <c r="G828" s="60"/>
      <c r="H828" s="60"/>
      <c r="I828" s="60"/>
      <c r="J828" s="60"/>
      <c r="K828" s="60"/>
      <c r="L828" s="60"/>
    </row>
    <row r="829" spans="1:12" ht="12.75">
      <c r="A829" s="60"/>
      <c r="B829" s="60"/>
      <c r="C829" s="60"/>
      <c r="D829" s="60"/>
      <c r="E829" s="60"/>
      <c r="F829" s="60"/>
      <c r="G829" s="60"/>
      <c r="H829" s="60"/>
      <c r="I829" s="60"/>
      <c r="J829" s="60"/>
      <c r="K829" s="60"/>
      <c r="L829" s="60"/>
    </row>
    <row r="830" spans="1:12" ht="12.75">
      <c r="A830" s="60"/>
      <c r="B830" s="60"/>
      <c r="C830" s="60"/>
      <c r="D830" s="60"/>
      <c r="E830" s="60"/>
      <c r="F830" s="60"/>
      <c r="G830" s="60"/>
      <c r="H830" s="60"/>
      <c r="I830" s="60"/>
      <c r="J830" s="60"/>
      <c r="K830" s="60"/>
      <c r="L830" s="60"/>
    </row>
    <row r="831" spans="1:12" ht="12.75">
      <c r="A831" s="60"/>
      <c r="B831" s="60"/>
      <c r="C831" s="60"/>
      <c r="D831" s="60"/>
      <c r="E831" s="60"/>
      <c r="F831" s="60"/>
      <c r="G831" s="60"/>
      <c r="H831" s="60"/>
      <c r="I831" s="60"/>
      <c r="J831" s="60"/>
      <c r="K831" s="60"/>
      <c r="L831" s="60"/>
    </row>
    <row r="832" spans="1:12" ht="12.75">
      <c r="A832" s="60"/>
      <c r="B832" s="60"/>
      <c r="C832" s="60"/>
      <c r="D832" s="60"/>
      <c r="E832" s="60"/>
      <c r="F832" s="60"/>
      <c r="G832" s="60"/>
      <c r="H832" s="60"/>
      <c r="I832" s="60"/>
      <c r="J832" s="60"/>
      <c r="K832" s="60"/>
      <c r="L832" s="60"/>
    </row>
    <row r="833" spans="1:12" ht="12.75">
      <c r="A833" s="60"/>
      <c r="B833" s="60"/>
      <c r="C833" s="60"/>
      <c r="D833" s="60"/>
      <c r="E833" s="60"/>
      <c r="F833" s="60"/>
      <c r="G833" s="60"/>
      <c r="H833" s="60"/>
      <c r="I833" s="60"/>
      <c r="J833" s="60"/>
      <c r="K833" s="60"/>
      <c r="L833" s="60"/>
    </row>
    <row r="834" spans="1:12" ht="12.75">
      <c r="A834" s="60"/>
      <c r="B834" s="60"/>
      <c r="C834" s="60"/>
      <c r="D834" s="60"/>
      <c r="E834" s="60"/>
      <c r="F834" s="60"/>
      <c r="G834" s="60"/>
      <c r="H834" s="60"/>
      <c r="J834" s="60"/>
      <c r="K834" s="60"/>
      <c r="L834" s="60"/>
    </row>
    <row r="835" spans="1:12" ht="12.75">
      <c r="A835" s="60"/>
      <c r="B835" s="60"/>
      <c r="C835" s="60"/>
      <c r="D835" s="60"/>
      <c r="E835" s="60"/>
      <c r="F835" s="60"/>
      <c r="G835" s="60"/>
      <c r="H835" s="60"/>
      <c r="J835" s="60"/>
      <c r="K835" s="60"/>
      <c r="L835" s="60"/>
    </row>
    <row r="836" spans="1:12" ht="12.75">
      <c r="A836" s="60"/>
      <c r="B836" s="60"/>
      <c r="C836" s="60"/>
      <c r="D836" s="60"/>
      <c r="E836" s="60"/>
      <c r="F836" s="60"/>
      <c r="G836" s="60"/>
      <c r="H836" s="60"/>
      <c r="J836" s="60"/>
      <c r="K836" s="60"/>
      <c r="L836" s="60"/>
    </row>
    <row r="837" spans="1:12" ht="12.75">
      <c r="A837" s="60"/>
      <c r="B837" s="60"/>
      <c r="C837" s="60"/>
      <c r="D837" s="60"/>
      <c r="E837" s="60"/>
      <c r="F837" s="60"/>
      <c r="G837" s="60"/>
      <c r="H837" s="60"/>
      <c r="J837" s="60"/>
      <c r="K837" s="60"/>
      <c r="L837" s="60"/>
    </row>
    <row r="838" spans="1:12" ht="12.75">
      <c r="A838" s="60"/>
      <c r="B838" s="60"/>
      <c r="C838" s="60"/>
      <c r="D838" s="60"/>
      <c r="E838" s="60"/>
      <c r="F838" s="60"/>
      <c r="G838" s="60"/>
      <c r="H838" s="60"/>
      <c r="J838" s="60"/>
      <c r="L838" s="60"/>
    </row>
    <row r="839" spans="1:12" ht="12.75">
      <c r="A839" s="60"/>
      <c r="B839" s="60"/>
      <c r="C839" s="60"/>
      <c r="D839" s="60"/>
      <c r="E839" s="60"/>
      <c r="F839" s="60"/>
      <c r="G839" s="60"/>
      <c r="H839" s="60"/>
      <c r="J839" s="60"/>
      <c r="K839" s="60"/>
      <c r="L839" s="60"/>
    </row>
    <row r="840" spans="1:12" ht="12.75">
      <c r="A840" s="60"/>
      <c r="B840" s="60"/>
      <c r="C840" s="60"/>
      <c r="D840" s="60"/>
      <c r="E840" s="60"/>
      <c r="F840" s="60"/>
      <c r="G840" s="60"/>
      <c r="H840" s="60"/>
      <c r="J840" s="60"/>
      <c r="K840" s="60"/>
      <c r="L840" s="60"/>
    </row>
    <row r="841" spans="1:12" ht="12.75">
      <c r="A841" s="60"/>
      <c r="B841" s="60"/>
      <c r="C841" s="60"/>
      <c r="D841" s="60"/>
      <c r="E841" s="60"/>
      <c r="F841" s="60"/>
      <c r="G841" s="60"/>
      <c r="H841" s="60"/>
      <c r="J841" s="60"/>
      <c r="K841" s="60"/>
      <c r="L841" s="60"/>
    </row>
    <row r="842" spans="1:12" ht="12.75">
      <c r="A842" s="60"/>
      <c r="B842" s="60"/>
      <c r="C842" s="60"/>
      <c r="D842" s="60"/>
      <c r="E842" s="60"/>
      <c r="F842" s="60"/>
      <c r="G842" s="60"/>
      <c r="H842" s="60"/>
      <c r="J842" s="60"/>
      <c r="K842" s="60"/>
      <c r="L842" s="60"/>
    </row>
    <row r="843" spans="1:12" ht="12.75">
      <c r="A843" s="60"/>
      <c r="B843" s="60"/>
      <c r="C843" s="60"/>
      <c r="D843" s="60"/>
      <c r="E843" s="60"/>
      <c r="F843" s="60"/>
      <c r="G843" s="60"/>
      <c r="H843" s="60"/>
      <c r="J843" s="60"/>
      <c r="K843" s="60"/>
      <c r="L843" s="60"/>
    </row>
    <row r="844" spans="1:12" ht="12.75">
      <c r="A844" s="60"/>
      <c r="B844" s="60"/>
      <c r="C844" s="60"/>
      <c r="D844" s="60"/>
      <c r="E844" s="60"/>
      <c r="F844" s="60"/>
      <c r="G844" s="60"/>
      <c r="H844" s="60"/>
      <c r="J844" s="60"/>
      <c r="K844" s="60"/>
      <c r="L844" s="60"/>
    </row>
    <row r="845" spans="1:12" ht="12.75">
      <c r="A845" s="60"/>
      <c r="B845" s="60"/>
      <c r="C845" s="60"/>
      <c r="D845" s="60"/>
      <c r="E845" s="60"/>
      <c r="F845" s="60"/>
      <c r="G845" s="60"/>
      <c r="H845" s="60"/>
      <c r="J845" s="60"/>
      <c r="K845" s="60"/>
      <c r="L845" s="60"/>
    </row>
    <row r="846" spans="1:12" ht="12.75">
      <c r="A846" s="60"/>
      <c r="B846" s="60"/>
      <c r="C846" s="60"/>
      <c r="D846" s="60"/>
      <c r="E846" s="60"/>
      <c r="F846" s="60"/>
      <c r="G846" s="60"/>
      <c r="H846" s="60"/>
      <c r="J846" s="60"/>
      <c r="K846" s="60"/>
      <c r="L846" s="60"/>
    </row>
    <row r="847" spans="1:12" ht="12.75">
      <c r="A847" s="60"/>
      <c r="B847" s="60"/>
      <c r="C847" s="60"/>
      <c r="D847" s="60"/>
      <c r="E847" s="60"/>
      <c r="F847" s="60"/>
      <c r="G847" s="60"/>
      <c r="H847" s="60"/>
      <c r="J847" s="60"/>
      <c r="K847" s="60"/>
      <c r="L847" s="60"/>
    </row>
    <row r="848" spans="1:12" ht="12.75">
      <c r="A848" s="60"/>
      <c r="B848" s="60"/>
      <c r="C848" s="60"/>
      <c r="D848" s="60"/>
      <c r="E848" s="60"/>
      <c r="F848" s="60"/>
      <c r="G848" s="60"/>
      <c r="H848" s="60"/>
      <c r="J848" s="60"/>
      <c r="K848" s="60"/>
      <c r="L848" s="60"/>
    </row>
    <row r="849" spans="1:12" ht="12.75">
      <c r="A849" s="60"/>
      <c r="B849" s="60"/>
      <c r="C849" s="60"/>
      <c r="D849" s="60"/>
      <c r="E849" s="60"/>
      <c r="F849" s="60"/>
      <c r="G849" s="60"/>
      <c r="H849" s="60"/>
      <c r="J849" s="60"/>
      <c r="K849" s="60"/>
      <c r="L849" s="60"/>
    </row>
    <row r="850" spans="1:12" ht="12.75">
      <c r="A850" s="60"/>
      <c r="B850" s="60"/>
      <c r="C850" s="60"/>
      <c r="D850" s="60"/>
      <c r="E850" s="60"/>
      <c r="F850" s="60"/>
      <c r="G850" s="60"/>
      <c r="H850" s="60"/>
      <c r="J850" s="60"/>
      <c r="K850" s="60"/>
      <c r="L850" s="60"/>
    </row>
    <row r="851" spans="1:12" ht="12.75">
      <c r="A851" s="60"/>
      <c r="B851" s="60"/>
      <c r="C851" s="60"/>
      <c r="D851" s="60"/>
      <c r="E851" s="60"/>
      <c r="F851" s="60"/>
      <c r="G851" s="60"/>
      <c r="H851" s="60"/>
      <c r="J851" s="60"/>
      <c r="K851" s="60"/>
      <c r="L851" s="60"/>
    </row>
    <row r="852" spans="1:12" ht="12.75">
      <c r="A852" s="60"/>
      <c r="B852" s="60"/>
      <c r="C852" s="60"/>
      <c r="D852" s="60"/>
      <c r="E852" s="60"/>
      <c r="F852" s="60"/>
      <c r="G852" s="60"/>
      <c r="H852" s="60"/>
      <c r="J852" s="60"/>
      <c r="K852" s="60"/>
      <c r="L852" s="60"/>
    </row>
    <row r="853" spans="1:12" ht="12.75">
      <c r="A853" s="60"/>
      <c r="B853" s="60"/>
      <c r="C853" s="60"/>
      <c r="D853" s="60"/>
      <c r="E853" s="60"/>
      <c r="F853" s="60"/>
      <c r="G853" s="60"/>
      <c r="H853" s="60"/>
      <c r="J853" s="60"/>
      <c r="K853" s="60"/>
      <c r="L853" s="60"/>
    </row>
    <row r="854" spans="1:12" ht="12.75">
      <c r="A854" s="60"/>
      <c r="B854" s="60"/>
      <c r="C854" s="60"/>
      <c r="D854" s="60"/>
      <c r="E854" s="60"/>
      <c r="F854" s="60"/>
      <c r="G854" s="60"/>
      <c r="H854" s="60"/>
      <c r="K854" s="60"/>
      <c r="L854" s="60"/>
    </row>
    <row r="855" spans="1:12" ht="12.75">
      <c r="A855" s="60"/>
      <c r="B855" s="60"/>
      <c r="C855" s="60"/>
      <c r="D855" s="60"/>
      <c r="E855" s="60"/>
      <c r="F855" s="60"/>
      <c r="G855" s="60"/>
      <c r="H855" s="60"/>
      <c r="K855" s="60"/>
      <c r="L855" s="60"/>
    </row>
    <row r="856" spans="1:12" ht="12.75">
      <c r="A856" s="60"/>
      <c r="B856" s="60"/>
      <c r="C856" s="60"/>
      <c r="D856" s="60"/>
      <c r="E856" s="60"/>
      <c r="F856" s="60"/>
      <c r="G856" s="60"/>
      <c r="H856" s="60"/>
      <c r="K856" s="60"/>
      <c r="L856" s="60"/>
    </row>
    <row r="857" spans="1:12" ht="12.75">
      <c r="A857" s="60"/>
      <c r="B857" s="60"/>
      <c r="C857" s="60"/>
      <c r="D857" s="60"/>
      <c r="E857" s="60"/>
      <c r="F857" s="60"/>
      <c r="G857" s="60"/>
      <c r="H857" s="60"/>
      <c r="K857" s="60"/>
      <c r="L857" s="60"/>
    </row>
    <row r="858" spans="1:12" ht="12.75">
      <c r="A858" s="60"/>
      <c r="B858" s="60"/>
      <c r="C858" s="60"/>
      <c r="D858" s="60"/>
      <c r="E858" s="60"/>
      <c r="F858" s="60"/>
      <c r="G858" s="60"/>
      <c r="H858" s="60"/>
      <c r="K858" s="60"/>
      <c r="L858" s="60"/>
    </row>
    <row r="859" spans="1:12" ht="12.75">
      <c r="A859" s="60"/>
      <c r="B859" s="60"/>
      <c r="C859" s="60"/>
      <c r="D859" s="60"/>
      <c r="E859" s="60"/>
      <c r="F859" s="60"/>
      <c r="G859" s="60"/>
      <c r="H859" s="60"/>
      <c r="K859" s="60"/>
      <c r="L859" s="60"/>
    </row>
    <row r="860" spans="1:12" ht="12.75">
      <c r="A860" s="60"/>
      <c r="B860" s="60"/>
      <c r="C860" s="60"/>
      <c r="D860" s="60"/>
      <c r="E860" s="60"/>
      <c r="F860" s="60"/>
      <c r="G860" s="60"/>
      <c r="H860" s="60"/>
      <c r="K860" s="60"/>
      <c r="L860" s="60"/>
    </row>
    <row r="861" spans="1:12" ht="12.75">
      <c r="A861" s="60"/>
      <c r="B861" s="60"/>
      <c r="C861" s="60"/>
      <c r="D861" s="60"/>
      <c r="E861" s="60"/>
      <c r="F861" s="60"/>
      <c r="G861" s="60"/>
      <c r="H861" s="60"/>
      <c r="K861" s="60"/>
      <c r="L861" s="60"/>
    </row>
    <row r="862" spans="1:12" ht="12.75">
      <c r="A862" s="60"/>
      <c r="B862" s="60"/>
      <c r="C862" s="60"/>
      <c r="D862" s="60"/>
      <c r="E862" s="60"/>
      <c r="F862" s="60"/>
      <c r="G862" s="60"/>
      <c r="H862" s="60"/>
      <c r="K862" s="60"/>
      <c r="L862" s="60"/>
    </row>
    <row r="863" spans="1:12" ht="12.75">
      <c r="A863" s="60"/>
      <c r="B863" s="60"/>
      <c r="C863" s="60"/>
      <c r="D863" s="60"/>
      <c r="E863" s="60"/>
      <c r="F863" s="60"/>
      <c r="G863" s="60"/>
      <c r="H863" s="60"/>
      <c r="K863" s="60"/>
      <c r="L863" s="60"/>
    </row>
    <row r="864" spans="1:12" ht="12.75">
      <c r="A864" s="60"/>
      <c r="B864" s="60"/>
      <c r="C864" s="60"/>
      <c r="D864" s="60"/>
      <c r="E864" s="60"/>
      <c r="F864" s="60"/>
      <c r="G864" s="60"/>
      <c r="H864" s="60"/>
      <c r="K864" s="60"/>
      <c r="L864" s="60"/>
    </row>
    <row r="865" spans="1:12" ht="12.75">
      <c r="A865" s="60"/>
      <c r="B865" s="60"/>
      <c r="C865" s="60"/>
      <c r="D865" s="60"/>
      <c r="E865" s="60"/>
      <c r="F865" s="60"/>
      <c r="G865" s="60"/>
      <c r="H865" s="60"/>
      <c r="K865" s="60"/>
      <c r="L865" s="60"/>
    </row>
    <row r="866" spans="1:12" ht="12.75">
      <c r="A866" s="60"/>
      <c r="B866" s="60"/>
      <c r="C866" s="60"/>
      <c r="D866" s="60"/>
      <c r="E866" s="60"/>
      <c r="F866" s="60"/>
      <c r="G866" s="60"/>
      <c r="H866" s="60"/>
      <c r="K866" s="60"/>
      <c r="L866" s="60"/>
    </row>
    <row r="867" spans="1:12" ht="12.75">
      <c r="A867" s="60"/>
      <c r="B867" s="60"/>
      <c r="C867" s="60"/>
      <c r="D867" s="60"/>
      <c r="E867" s="60"/>
      <c r="F867" s="60"/>
      <c r="G867" s="60"/>
      <c r="H867" s="60"/>
      <c r="K867" s="60"/>
      <c r="L867" s="60"/>
    </row>
    <row r="868" spans="1:12" ht="12.75">
      <c r="A868" s="60"/>
      <c r="B868" s="60"/>
      <c r="C868" s="60"/>
      <c r="D868" s="60"/>
      <c r="E868" s="60"/>
      <c r="F868" s="60"/>
      <c r="G868" s="60"/>
      <c r="H868" s="60"/>
      <c r="K868" s="60"/>
      <c r="L868" s="60"/>
    </row>
    <row r="869" spans="1:12" ht="12.75">
      <c r="A869" s="60"/>
      <c r="B869" s="60"/>
      <c r="C869" s="60"/>
      <c r="D869" s="60"/>
      <c r="E869" s="60"/>
      <c r="F869" s="60"/>
      <c r="G869" s="60"/>
      <c r="H869" s="60"/>
      <c r="K869" s="60"/>
      <c r="L869" s="60"/>
    </row>
    <row r="870" spans="1:12" ht="12.75">
      <c r="A870" s="60"/>
      <c r="B870" s="60"/>
      <c r="C870" s="60"/>
      <c r="D870" s="60"/>
      <c r="E870" s="60"/>
      <c r="F870" s="60"/>
      <c r="G870" s="60"/>
      <c r="H870" s="60"/>
      <c r="K870" s="60"/>
      <c r="L870" s="60"/>
    </row>
    <row r="871" spans="1:12" ht="12.75">
      <c r="A871" s="60"/>
      <c r="B871" s="60"/>
      <c r="C871" s="60"/>
      <c r="D871" s="60"/>
      <c r="E871" s="60"/>
      <c r="F871" s="60"/>
      <c r="G871" s="60"/>
      <c r="H871" s="60"/>
      <c r="K871" s="60"/>
      <c r="L871" s="60"/>
    </row>
    <row r="872" spans="1:12" ht="12.75">
      <c r="A872" s="60"/>
      <c r="B872" s="60"/>
      <c r="C872" s="60"/>
      <c r="D872" s="60"/>
      <c r="E872" s="60"/>
      <c r="F872" s="60"/>
      <c r="G872" s="60"/>
      <c r="H872" s="60"/>
      <c r="K872" s="60"/>
      <c r="L872" s="60"/>
    </row>
    <row r="873" spans="1:12" ht="12.75">
      <c r="A873" s="60"/>
      <c r="B873" s="60"/>
      <c r="C873" s="60"/>
      <c r="D873" s="60"/>
      <c r="E873" s="60"/>
      <c r="F873" s="60"/>
      <c r="G873" s="60"/>
      <c r="H873" s="60"/>
      <c r="K873" s="60"/>
      <c r="L873" s="60"/>
    </row>
    <row r="874" spans="1:12" ht="12.75">
      <c r="A874" s="60"/>
      <c r="B874" s="60"/>
      <c r="C874" s="60"/>
      <c r="D874" s="60"/>
      <c r="E874" s="60"/>
      <c r="F874" s="60"/>
      <c r="G874" s="60"/>
      <c r="H874" s="60"/>
      <c r="K874" s="60"/>
      <c r="L874" s="60"/>
    </row>
    <row r="875" spans="1:12" ht="12.75">
      <c r="A875" s="60"/>
      <c r="B875" s="60"/>
      <c r="C875" s="60"/>
      <c r="D875" s="60"/>
      <c r="E875" s="60"/>
      <c r="F875" s="60"/>
      <c r="G875" s="60"/>
      <c r="H875" s="60"/>
      <c r="K875" s="60"/>
      <c r="L875" s="60"/>
    </row>
    <row r="876" spans="1:12" ht="12.75">
      <c r="A876" s="60"/>
      <c r="B876" s="60"/>
      <c r="C876" s="60"/>
      <c r="D876" s="60"/>
      <c r="E876" s="60"/>
      <c r="F876" s="60"/>
      <c r="G876" s="60"/>
      <c r="H876" s="60"/>
      <c r="K876" s="60"/>
      <c r="L876" s="60"/>
    </row>
    <row r="877" spans="1:12" ht="12.75">
      <c r="A877" s="60"/>
      <c r="B877" s="60"/>
      <c r="C877" s="60"/>
      <c r="D877" s="60"/>
      <c r="E877" s="60"/>
      <c r="F877" s="60"/>
      <c r="G877" s="60"/>
      <c r="H877" s="60"/>
      <c r="K877" s="60"/>
      <c r="L877" s="60"/>
    </row>
    <row r="878" spans="1:12" ht="12.75">
      <c r="A878" s="60"/>
      <c r="B878" s="60"/>
      <c r="C878" s="60"/>
      <c r="D878" s="60"/>
      <c r="E878" s="60"/>
      <c r="F878" s="60"/>
      <c r="G878" s="60"/>
      <c r="H878" s="60"/>
      <c r="K878" s="60"/>
      <c r="L878" s="60"/>
    </row>
    <row r="879" spans="1:12" ht="12.75">
      <c r="A879" s="60"/>
      <c r="B879" s="60"/>
      <c r="C879" s="60"/>
      <c r="D879" s="60"/>
      <c r="E879" s="60"/>
      <c r="F879" s="60"/>
      <c r="G879" s="60"/>
      <c r="H879" s="60"/>
      <c r="K879" s="60"/>
      <c r="L879" s="60"/>
    </row>
    <row r="880" spans="1:12" ht="12.75">
      <c r="A880" s="60"/>
      <c r="B880" s="60"/>
      <c r="C880" s="60"/>
      <c r="D880" s="60"/>
      <c r="E880" s="60"/>
      <c r="F880" s="60"/>
      <c r="G880" s="60"/>
      <c r="H880" s="60"/>
      <c r="K880" s="60"/>
      <c r="L880" s="60"/>
    </row>
    <row r="881" spans="1:12" ht="12.75">
      <c r="A881" s="60"/>
      <c r="B881" s="60"/>
      <c r="C881" s="60"/>
      <c r="D881" s="60"/>
      <c r="E881" s="60"/>
      <c r="F881" s="60"/>
      <c r="G881" s="60"/>
      <c r="H881" s="60"/>
      <c r="K881" s="60"/>
      <c r="L881" s="60"/>
    </row>
    <row r="882" spans="1:12" ht="12.75">
      <c r="A882" s="60"/>
      <c r="B882" s="60"/>
      <c r="C882" s="60"/>
      <c r="D882" s="60"/>
      <c r="E882" s="60"/>
      <c r="F882" s="60"/>
      <c r="G882" s="60"/>
      <c r="H882" s="60"/>
      <c r="K882" s="60"/>
      <c r="L882" s="60"/>
    </row>
    <row r="883" spans="1:12" ht="12.75">
      <c r="A883" s="60"/>
      <c r="B883" s="60"/>
      <c r="C883" s="60"/>
      <c r="D883" s="60"/>
      <c r="E883" s="60"/>
      <c r="F883" s="60"/>
      <c r="G883" s="60"/>
      <c r="H883" s="60"/>
      <c r="K883" s="60"/>
      <c r="L883" s="60"/>
    </row>
    <row r="884" spans="1:12" ht="12.75">
      <c r="A884" s="60"/>
      <c r="B884" s="60"/>
      <c r="C884" s="60"/>
      <c r="D884" s="60"/>
      <c r="E884" s="60"/>
      <c r="F884" s="60"/>
      <c r="G884" s="60"/>
      <c r="H884" s="60"/>
      <c r="K884" s="60"/>
      <c r="L884" s="60"/>
    </row>
    <row r="885" spans="1:12" ht="12.75">
      <c r="A885" s="60"/>
      <c r="B885" s="60"/>
      <c r="C885" s="60"/>
      <c r="D885" s="60"/>
      <c r="E885" s="60"/>
      <c r="F885" s="60"/>
      <c r="G885" s="60"/>
      <c r="H885" s="60"/>
      <c r="K885" s="60"/>
      <c r="L885" s="60"/>
    </row>
    <row r="886" spans="1:12" ht="12.75">
      <c r="A886" s="60"/>
      <c r="B886" s="60"/>
      <c r="C886" s="60"/>
      <c r="D886" s="60"/>
      <c r="E886" s="60"/>
      <c r="F886" s="60"/>
      <c r="G886" s="60"/>
      <c r="H886" s="60"/>
      <c r="K886" s="60"/>
      <c r="L886" s="60"/>
    </row>
    <row r="887" spans="1:12" ht="12.75">
      <c r="A887" s="60"/>
      <c r="B887" s="60"/>
      <c r="C887" s="60"/>
      <c r="D887" s="60"/>
      <c r="E887" s="60"/>
      <c r="F887" s="60"/>
      <c r="G887" s="60"/>
      <c r="H887" s="60"/>
      <c r="K887" s="60"/>
      <c r="L887" s="60"/>
    </row>
    <row r="888" spans="1:12" ht="12.75">
      <c r="A888" s="60"/>
      <c r="B888" s="60"/>
      <c r="C888" s="60"/>
      <c r="D888" s="60"/>
      <c r="E888" s="60"/>
      <c r="F888" s="60"/>
      <c r="G888" s="60"/>
      <c r="H888" s="60"/>
      <c r="K888" s="60"/>
      <c r="L888" s="60"/>
    </row>
    <row r="889" spans="1:12" ht="12.75">
      <c r="A889" s="60"/>
      <c r="B889" s="60"/>
      <c r="C889" s="60"/>
      <c r="D889" s="60"/>
      <c r="E889" s="60"/>
      <c r="F889" s="60"/>
      <c r="G889" s="60"/>
      <c r="H889" s="60"/>
      <c r="K889" s="60"/>
      <c r="L889" s="60"/>
    </row>
    <row r="890" spans="1:12" ht="12.75">
      <c r="A890" s="60"/>
      <c r="B890" s="60"/>
      <c r="C890" s="60"/>
      <c r="D890" s="60"/>
      <c r="E890" s="60"/>
      <c r="F890" s="60"/>
      <c r="G890" s="60"/>
      <c r="H890" s="60"/>
      <c r="K890" s="60"/>
      <c r="L890" s="60"/>
    </row>
    <row r="891" spans="1:12" ht="12.75">
      <c r="A891" s="60"/>
      <c r="B891" s="60"/>
      <c r="C891" s="60"/>
      <c r="D891" s="60"/>
      <c r="E891" s="60"/>
      <c r="F891" s="60"/>
      <c r="G891" s="60"/>
      <c r="H891" s="60"/>
      <c r="K891" s="60"/>
      <c r="L891" s="60"/>
    </row>
    <row r="892" spans="1:12" ht="12.75">
      <c r="A892" s="60"/>
      <c r="B892" s="60"/>
      <c r="C892" s="60"/>
      <c r="D892" s="60"/>
      <c r="E892" s="60"/>
      <c r="F892" s="60"/>
      <c r="G892" s="60"/>
      <c r="H892" s="60"/>
      <c r="K892" s="60"/>
      <c r="L892" s="60"/>
    </row>
    <row r="893" spans="1:12" ht="12.75">
      <c r="A893" s="60"/>
      <c r="B893" s="60"/>
      <c r="C893" s="60"/>
      <c r="D893" s="60"/>
      <c r="E893" s="60"/>
      <c r="F893" s="60"/>
      <c r="G893" s="60"/>
      <c r="H893" s="60"/>
      <c r="K893" s="60"/>
      <c r="L893" s="60"/>
    </row>
    <row r="894" spans="1:12" ht="12.75">
      <c r="A894" s="60"/>
      <c r="B894" s="60"/>
      <c r="C894" s="60"/>
      <c r="D894" s="60"/>
      <c r="E894" s="60"/>
      <c r="F894" s="60"/>
      <c r="G894" s="60"/>
      <c r="H894" s="60"/>
      <c r="K894" s="60"/>
      <c r="L894" s="60"/>
    </row>
    <row r="895" spans="1:12" ht="12.75">
      <c r="A895" s="60"/>
      <c r="B895" s="60"/>
      <c r="C895" s="60"/>
      <c r="D895" s="60"/>
      <c r="E895" s="60"/>
      <c r="F895" s="60"/>
      <c r="G895" s="60"/>
      <c r="H895" s="60"/>
      <c r="K895" s="60"/>
      <c r="L895" s="60"/>
    </row>
    <row r="896" spans="1:12" ht="12.75">
      <c r="A896" s="60"/>
      <c r="B896" s="60"/>
      <c r="C896" s="60"/>
      <c r="D896" s="60"/>
      <c r="E896" s="60"/>
      <c r="F896" s="60"/>
      <c r="G896" s="60"/>
      <c r="H896" s="60"/>
      <c r="K896" s="60"/>
      <c r="L896" s="60"/>
    </row>
    <row r="897" spans="1:12" ht="12.75">
      <c r="A897" s="60"/>
      <c r="B897" s="60"/>
      <c r="C897" s="60"/>
      <c r="D897" s="60"/>
      <c r="E897" s="60"/>
      <c r="F897" s="60"/>
      <c r="G897" s="60"/>
      <c r="H897" s="60"/>
      <c r="K897" s="60"/>
      <c r="L897" s="60"/>
    </row>
    <row r="898" spans="1:12" ht="12.75">
      <c r="A898" s="60"/>
      <c r="B898" s="60"/>
      <c r="C898" s="60"/>
      <c r="D898" s="60"/>
      <c r="E898" s="60"/>
      <c r="F898" s="60"/>
      <c r="G898" s="60"/>
      <c r="H898" s="60"/>
      <c r="K898" s="60"/>
      <c r="L898" s="60"/>
    </row>
    <row r="899" spans="1:12" ht="12.75">
      <c r="A899" s="60"/>
      <c r="B899" s="60"/>
      <c r="C899" s="60"/>
      <c r="D899" s="60"/>
      <c r="E899" s="60"/>
      <c r="F899" s="60"/>
      <c r="G899" s="60"/>
      <c r="H899" s="60"/>
      <c r="K899" s="60"/>
      <c r="L899" s="60"/>
    </row>
    <row r="900" spans="1:12" ht="12.75">
      <c r="A900" s="60"/>
      <c r="B900" s="60"/>
      <c r="C900" s="60"/>
      <c r="D900" s="60"/>
      <c r="E900" s="60"/>
      <c r="F900" s="60"/>
      <c r="G900" s="60"/>
      <c r="H900" s="60"/>
      <c r="K900" s="60"/>
      <c r="L900" s="60"/>
    </row>
    <row r="901" spans="1:12" ht="12.75">
      <c r="A901" s="60"/>
      <c r="B901" s="60"/>
      <c r="C901" s="60"/>
      <c r="D901" s="60"/>
      <c r="E901" s="60"/>
      <c r="F901" s="60"/>
      <c r="G901" s="60"/>
      <c r="H901" s="60"/>
      <c r="K901" s="60"/>
      <c r="L901" s="60"/>
    </row>
    <row r="902" spans="1:12" ht="12.75">
      <c r="A902" s="60"/>
      <c r="B902" s="60"/>
      <c r="C902" s="60"/>
      <c r="D902" s="60"/>
      <c r="E902" s="60"/>
      <c r="F902" s="60"/>
      <c r="G902" s="60"/>
      <c r="H902" s="60"/>
      <c r="K902" s="60"/>
      <c r="L902" s="60"/>
    </row>
    <row r="903" spans="1:12" ht="12.75">
      <c r="A903" s="60"/>
      <c r="B903" s="60"/>
      <c r="C903" s="60"/>
      <c r="D903" s="60"/>
      <c r="E903" s="60"/>
      <c r="F903" s="60"/>
      <c r="G903" s="60"/>
      <c r="H903" s="60"/>
      <c r="K903" s="60"/>
      <c r="L903" s="60"/>
    </row>
    <row r="904" spans="1:12" ht="12.75">
      <c r="A904" s="60"/>
      <c r="B904" s="60"/>
      <c r="C904" s="60"/>
      <c r="D904" s="60"/>
      <c r="E904" s="60"/>
      <c r="F904" s="60"/>
      <c r="G904" s="60"/>
      <c r="H904" s="60"/>
      <c r="K904" s="60"/>
      <c r="L904" s="60"/>
    </row>
    <row r="905" spans="1:12" ht="12.75">
      <c r="A905" s="60"/>
      <c r="B905" s="60"/>
      <c r="C905" s="60"/>
      <c r="D905" s="60"/>
      <c r="E905" s="60"/>
      <c r="F905" s="60"/>
      <c r="G905" s="60"/>
      <c r="H905" s="60"/>
      <c r="K905" s="60"/>
      <c r="L905" s="60"/>
    </row>
    <row r="906" spans="1:12" ht="12.75">
      <c r="A906" s="60"/>
      <c r="B906" s="60"/>
      <c r="C906" s="60"/>
      <c r="D906" s="60"/>
      <c r="E906" s="60"/>
      <c r="F906" s="60"/>
      <c r="G906" s="60"/>
      <c r="H906" s="60"/>
      <c r="K906" s="60"/>
      <c r="L906" s="60"/>
    </row>
    <row r="907" spans="1:12" ht="12.75">
      <c r="A907" s="60"/>
      <c r="B907" s="60"/>
      <c r="C907" s="60"/>
      <c r="D907" s="60"/>
      <c r="E907" s="60"/>
      <c r="F907" s="60"/>
      <c r="G907" s="60"/>
      <c r="H907" s="60"/>
      <c r="K907" s="60"/>
      <c r="L907" s="60"/>
    </row>
    <row r="908" spans="1:12" ht="12.75">
      <c r="A908" s="60"/>
      <c r="B908" s="60"/>
      <c r="C908" s="60"/>
      <c r="D908" s="60"/>
      <c r="E908" s="60"/>
      <c r="F908" s="60"/>
      <c r="G908" s="60"/>
      <c r="H908" s="60"/>
      <c r="K908" s="60"/>
      <c r="L908" s="60"/>
    </row>
    <row r="909" spans="1:12" ht="12.75">
      <c r="A909" s="60"/>
      <c r="B909" s="60"/>
      <c r="C909" s="60"/>
      <c r="D909" s="60"/>
      <c r="E909" s="60"/>
      <c r="F909" s="60"/>
      <c r="G909" s="60"/>
      <c r="H909" s="60"/>
      <c r="K909" s="60"/>
      <c r="L909" s="60"/>
    </row>
    <row r="910" spans="1:12" ht="12.75">
      <c r="A910" s="60"/>
      <c r="B910" s="60"/>
      <c r="C910" s="60"/>
      <c r="D910" s="60"/>
      <c r="E910" s="60"/>
      <c r="F910" s="60"/>
      <c r="G910" s="60"/>
      <c r="H910" s="60"/>
      <c r="K910" s="60"/>
      <c r="L910" s="60"/>
    </row>
    <row r="911" spans="1:12" ht="12.75">
      <c r="A911" s="60"/>
      <c r="B911" s="60"/>
      <c r="C911" s="60"/>
      <c r="D911" s="60"/>
      <c r="E911" s="60"/>
      <c r="F911" s="60"/>
      <c r="G911" s="60"/>
      <c r="H911" s="60"/>
      <c r="K911" s="60"/>
      <c r="L911" s="60"/>
    </row>
    <row r="912" spans="1:12" ht="12.75">
      <c r="A912" s="60"/>
      <c r="B912" s="60"/>
      <c r="C912" s="60"/>
      <c r="D912" s="60"/>
      <c r="E912" s="60"/>
      <c r="F912" s="60"/>
      <c r="G912" s="60"/>
      <c r="H912" s="60"/>
      <c r="K912" s="60"/>
      <c r="L912" s="60"/>
    </row>
    <row r="913" spans="1:12" ht="12.75">
      <c r="A913" s="60"/>
      <c r="B913" s="60"/>
      <c r="C913" s="60"/>
      <c r="D913" s="60"/>
      <c r="E913" s="60"/>
      <c r="F913" s="60"/>
      <c r="G913" s="60"/>
      <c r="H913" s="60"/>
      <c r="K913" s="60"/>
      <c r="L913" s="60"/>
    </row>
    <row r="914" spans="1:12" ht="12.75">
      <c r="A914" s="60"/>
      <c r="B914" s="60"/>
      <c r="C914" s="60"/>
      <c r="D914" s="60"/>
      <c r="E914" s="60"/>
      <c r="F914" s="60"/>
      <c r="G914" s="60"/>
      <c r="H914" s="60"/>
      <c r="K914" s="60"/>
      <c r="L914" s="60"/>
    </row>
    <row r="915" spans="1:12" ht="12.75">
      <c r="A915" s="60"/>
      <c r="B915" s="60"/>
      <c r="C915" s="60"/>
      <c r="D915" s="60"/>
      <c r="E915" s="60"/>
      <c r="F915" s="60"/>
      <c r="G915" s="60"/>
      <c r="H915" s="60"/>
      <c r="K915" s="60"/>
      <c r="L915" s="60"/>
    </row>
    <row r="916" spans="1:12" ht="12.75">
      <c r="A916" s="60"/>
      <c r="B916" s="60"/>
      <c r="C916" s="60"/>
      <c r="D916" s="60"/>
      <c r="E916" s="60"/>
      <c r="F916" s="60"/>
      <c r="G916" s="60"/>
      <c r="H916" s="60"/>
      <c r="K916" s="60"/>
      <c r="L916" s="60"/>
    </row>
    <row r="917" spans="1:12" ht="12.75">
      <c r="A917" s="60"/>
      <c r="B917" s="60"/>
      <c r="C917" s="60"/>
      <c r="D917" s="60"/>
      <c r="E917" s="60"/>
      <c r="F917" s="60"/>
      <c r="G917" s="60"/>
      <c r="H917" s="60"/>
      <c r="K917" s="60"/>
      <c r="L917" s="60"/>
    </row>
    <row r="918" spans="1:12" ht="12.75">
      <c r="A918" s="60"/>
      <c r="B918" s="60"/>
      <c r="C918" s="60"/>
      <c r="D918" s="60"/>
      <c r="E918" s="60"/>
      <c r="F918" s="60"/>
      <c r="G918" s="60"/>
      <c r="H918" s="60"/>
      <c r="K918" s="60"/>
      <c r="L918" s="60"/>
    </row>
    <row r="919" spans="1:12" ht="12.75">
      <c r="A919" s="60"/>
      <c r="B919" s="60"/>
      <c r="C919" s="60"/>
      <c r="D919" s="60"/>
      <c r="E919" s="60"/>
      <c r="F919" s="60"/>
      <c r="G919" s="60"/>
      <c r="H919" s="60"/>
      <c r="K919" s="60"/>
      <c r="L919" s="60"/>
    </row>
    <row r="920" spans="1:12" ht="12.75">
      <c r="A920" s="60"/>
      <c r="B920" s="60"/>
      <c r="C920" s="60"/>
      <c r="D920" s="60"/>
      <c r="E920" s="60"/>
      <c r="F920" s="60"/>
      <c r="G920" s="60"/>
      <c r="H920" s="60"/>
      <c r="K920" s="60"/>
      <c r="L920" s="60"/>
    </row>
    <row r="921" spans="1:12" ht="12.75">
      <c r="A921" s="60"/>
      <c r="B921" s="60"/>
      <c r="C921" s="60"/>
      <c r="D921" s="60"/>
      <c r="E921" s="60"/>
      <c r="F921" s="60"/>
      <c r="G921" s="60"/>
      <c r="H921" s="60"/>
      <c r="K921" s="60"/>
      <c r="L921" s="60"/>
    </row>
    <row r="922" spans="1:12" ht="12.75">
      <c r="A922" s="60"/>
      <c r="B922" s="60"/>
      <c r="C922" s="60"/>
      <c r="D922" s="60"/>
      <c r="E922" s="60"/>
      <c r="F922" s="60"/>
      <c r="G922" s="60"/>
      <c r="H922" s="60"/>
      <c r="K922" s="60"/>
      <c r="L922" s="60"/>
    </row>
    <row r="923" spans="1:12" ht="12.75">
      <c r="A923" s="60"/>
      <c r="B923" s="60"/>
      <c r="C923" s="60"/>
      <c r="D923" s="60"/>
      <c r="E923" s="60"/>
      <c r="F923" s="60"/>
      <c r="G923" s="60"/>
      <c r="H923" s="60"/>
      <c r="K923" s="60"/>
      <c r="L923" s="60"/>
    </row>
    <row r="924" spans="1:12" ht="12.75">
      <c r="A924" s="60"/>
      <c r="B924" s="60"/>
      <c r="C924" s="60"/>
      <c r="D924" s="60"/>
      <c r="E924" s="60"/>
      <c r="F924" s="60"/>
      <c r="G924" s="60"/>
      <c r="H924" s="60"/>
      <c r="K924" s="60"/>
      <c r="L924" s="60"/>
    </row>
    <row r="925" spans="1:12" ht="12.75">
      <c r="A925" s="60"/>
      <c r="B925" s="60"/>
      <c r="C925" s="60"/>
      <c r="D925" s="60"/>
      <c r="E925" s="60"/>
      <c r="F925" s="60"/>
      <c r="G925" s="60"/>
      <c r="H925" s="60"/>
      <c r="K925" s="60"/>
      <c r="L925" s="60"/>
    </row>
    <row r="926" spans="1:12" ht="12.75">
      <c r="A926" s="60"/>
      <c r="B926" s="60"/>
      <c r="C926" s="60"/>
      <c r="D926" s="60"/>
      <c r="E926" s="60"/>
      <c r="F926" s="60"/>
      <c r="G926" s="60"/>
      <c r="H926" s="60"/>
      <c r="K926" s="60"/>
      <c r="L926" s="60"/>
    </row>
    <row r="927" spans="1:12" ht="12.75">
      <c r="A927" s="60"/>
      <c r="B927" s="60"/>
      <c r="C927" s="60"/>
      <c r="D927" s="60"/>
      <c r="E927" s="60"/>
      <c r="F927" s="60"/>
      <c r="G927" s="60"/>
      <c r="H927" s="60"/>
      <c r="K927" s="60"/>
      <c r="L927" s="60"/>
    </row>
    <row r="928" spans="1:12" ht="12.75">
      <c r="A928" s="60"/>
      <c r="B928" s="60"/>
      <c r="C928" s="60"/>
      <c r="D928" s="60"/>
      <c r="E928" s="60"/>
      <c r="F928" s="60"/>
      <c r="G928" s="60"/>
      <c r="H928" s="60"/>
      <c r="K928" s="60"/>
      <c r="L928" s="60"/>
    </row>
    <row r="929" spans="1:12" ht="12.75">
      <c r="A929" s="60"/>
      <c r="B929" s="60"/>
      <c r="C929" s="60"/>
      <c r="D929" s="60"/>
      <c r="E929" s="60"/>
      <c r="F929" s="60"/>
      <c r="G929" s="60"/>
      <c r="H929" s="60"/>
      <c r="K929" s="60"/>
      <c r="L929" s="60"/>
    </row>
    <row r="930" spans="1:12" ht="12.75">
      <c r="A930" s="60"/>
      <c r="B930" s="60"/>
      <c r="C930" s="60"/>
      <c r="D930" s="60"/>
      <c r="E930" s="60"/>
      <c r="F930" s="60"/>
      <c r="G930" s="60"/>
      <c r="H930" s="60"/>
      <c r="K930" s="60"/>
      <c r="L930" s="60"/>
    </row>
    <row r="931" spans="1:12" ht="12.75">
      <c r="A931" s="60"/>
      <c r="B931" s="60"/>
      <c r="C931" s="60"/>
      <c r="D931" s="60"/>
      <c r="E931" s="60"/>
      <c r="F931" s="60"/>
      <c r="G931" s="60"/>
      <c r="H931" s="60"/>
      <c r="K931" s="60"/>
      <c r="L931" s="60"/>
    </row>
    <row r="932" spans="1:12" ht="12.75">
      <c r="A932" s="60"/>
      <c r="B932" s="60"/>
      <c r="C932" s="60"/>
      <c r="D932" s="60"/>
      <c r="E932" s="60"/>
      <c r="F932" s="60"/>
      <c r="G932" s="60"/>
      <c r="H932" s="60"/>
      <c r="K932" s="60"/>
      <c r="L932" s="60"/>
    </row>
    <row r="933" spans="1:12" ht="12.75">
      <c r="A933" s="60"/>
      <c r="B933" s="60"/>
      <c r="C933" s="60"/>
      <c r="D933" s="60"/>
      <c r="E933" s="60"/>
      <c r="F933" s="60"/>
      <c r="G933" s="60"/>
      <c r="H933" s="60"/>
      <c r="K933" s="60"/>
      <c r="L933" s="60"/>
    </row>
    <row r="934" spans="1:12" ht="12.75">
      <c r="A934" s="60"/>
      <c r="B934" s="60"/>
      <c r="C934" s="60"/>
      <c r="D934" s="60"/>
      <c r="E934" s="60"/>
      <c r="F934" s="60"/>
      <c r="G934" s="60"/>
      <c r="H934" s="60"/>
      <c r="K934" s="60"/>
      <c r="L934" s="60"/>
    </row>
    <row r="935" spans="1:12" ht="12.75">
      <c r="A935" s="60"/>
      <c r="B935" s="60"/>
      <c r="C935" s="60"/>
      <c r="D935" s="60"/>
      <c r="E935" s="60"/>
      <c r="F935" s="60"/>
      <c r="G935" s="60"/>
      <c r="H935" s="60"/>
      <c r="K935" s="60"/>
      <c r="L935" s="60"/>
    </row>
    <row r="936" spans="1:12" ht="12.75">
      <c r="A936" s="60"/>
      <c r="B936" s="60"/>
      <c r="C936" s="60"/>
      <c r="D936" s="60"/>
      <c r="E936" s="60"/>
      <c r="F936" s="60"/>
      <c r="G936" s="60"/>
      <c r="H936" s="60"/>
      <c r="K936" s="60"/>
      <c r="L936" s="60"/>
    </row>
    <row r="937" spans="1:12" ht="12.75">
      <c r="A937" s="60"/>
      <c r="B937" s="60"/>
      <c r="C937" s="60"/>
      <c r="D937" s="60"/>
      <c r="E937" s="60"/>
      <c r="F937" s="60"/>
      <c r="G937" s="60"/>
      <c r="H937" s="60"/>
      <c r="K937" s="60"/>
      <c r="L937" s="60"/>
    </row>
    <row r="938" spans="1:12" ht="12.75">
      <c r="A938" s="60"/>
      <c r="B938" s="60"/>
      <c r="C938" s="60"/>
      <c r="D938" s="60"/>
      <c r="E938" s="60"/>
      <c r="F938" s="60"/>
      <c r="G938" s="60"/>
      <c r="H938" s="60"/>
      <c r="K938" s="60"/>
      <c r="L938" s="60"/>
    </row>
    <row r="939" spans="1:12" ht="12.75">
      <c r="A939" s="60"/>
      <c r="B939" s="60"/>
      <c r="C939" s="60"/>
      <c r="D939" s="60"/>
      <c r="E939" s="60"/>
      <c r="F939" s="60"/>
      <c r="G939" s="60"/>
      <c r="H939" s="60"/>
      <c r="K939" s="60"/>
      <c r="L939" s="60"/>
    </row>
    <row r="940" spans="1:12" ht="12.75">
      <c r="A940" s="60"/>
      <c r="B940" s="60"/>
      <c r="C940" s="60"/>
      <c r="D940" s="60"/>
      <c r="E940" s="60"/>
      <c r="F940" s="60"/>
      <c r="G940" s="60"/>
      <c r="H940" s="60"/>
      <c r="K940" s="60"/>
      <c r="L940" s="60"/>
    </row>
    <row r="941" spans="1:12" ht="12.75">
      <c r="A941" s="60"/>
      <c r="B941" s="60"/>
      <c r="C941" s="60"/>
      <c r="D941" s="60"/>
      <c r="E941" s="60"/>
      <c r="F941" s="60"/>
      <c r="G941" s="60"/>
      <c r="H941" s="60"/>
      <c r="K941" s="60"/>
      <c r="L941" s="60"/>
    </row>
    <row r="942" spans="1:12" ht="12.75">
      <c r="A942" s="60"/>
      <c r="B942" s="60"/>
      <c r="C942" s="60"/>
      <c r="D942" s="60"/>
      <c r="E942" s="60"/>
      <c r="F942" s="60"/>
      <c r="G942" s="60"/>
      <c r="H942" s="60"/>
      <c r="K942" s="60"/>
      <c r="L942" s="60"/>
    </row>
    <row r="943" spans="1:12" ht="12.75">
      <c r="A943" s="60"/>
      <c r="B943" s="60"/>
      <c r="C943" s="60"/>
      <c r="D943" s="60"/>
      <c r="E943" s="60"/>
      <c r="F943" s="60"/>
      <c r="G943" s="60"/>
      <c r="H943" s="60"/>
      <c r="K943" s="60"/>
      <c r="L943" s="60"/>
    </row>
    <row r="944" spans="1:12" ht="12.75">
      <c r="A944" s="60"/>
      <c r="B944" s="60"/>
      <c r="C944" s="60"/>
      <c r="D944" s="60"/>
      <c r="E944" s="60"/>
      <c r="F944" s="60"/>
      <c r="G944" s="60"/>
      <c r="H944" s="60"/>
      <c r="K944" s="60"/>
      <c r="L944" s="60"/>
    </row>
    <row r="945" spans="1:12" ht="12.75">
      <c r="A945" s="60"/>
      <c r="B945" s="60"/>
      <c r="C945" s="60"/>
      <c r="D945" s="60"/>
      <c r="E945" s="60"/>
      <c r="F945" s="60"/>
      <c r="G945" s="60"/>
      <c r="H945" s="60"/>
      <c r="K945" s="60"/>
      <c r="L945" s="60"/>
    </row>
    <row r="946" spans="1:12" ht="12.75">
      <c r="A946" s="60"/>
      <c r="B946" s="60"/>
      <c r="C946" s="60"/>
      <c r="D946" s="60"/>
      <c r="E946" s="60"/>
      <c r="F946" s="60"/>
      <c r="G946" s="60"/>
      <c r="H946" s="60"/>
      <c r="K946" s="60"/>
      <c r="L946" s="60"/>
    </row>
    <row r="947" spans="1:12" ht="12.75">
      <c r="A947" s="60"/>
      <c r="B947" s="60"/>
      <c r="C947" s="60"/>
      <c r="D947" s="60"/>
      <c r="E947" s="60"/>
      <c r="F947" s="60"/>
      <c r="G947" s="60"/>
      <c r="H947" s="60"/>
      <c r="K947" s="60"/>
      <c r="L947" s="60"/>
    </row>
    <row r="948" spans="1:12" ht="12.75">
      <c r="A948" s="60"/>
      <c r="B948" s="60"/>
      <c r="C948" s="60"/>
      <c r="D948" s="60"/>
      <c r="E948" s="60"/>
      <c r="F948" s="60"/>
      <c r="G948" s="60"/>
      <c r="H948" s="60"/>
      <c r="K948" s="60"/>
      <c r="L948" s="60"/>
    </row>
    <row r="949" spans="1:12" ht="12.75">
      <c r="A949" s="60"/>
      <c r="B949" s="60"/>
      <c r="C949" s="60"/>
      <c r="D949" s="60"/>
      <c r="E949" s="60"/>
      <c r="F949" s="60"/>
      <c r="G949" s="60"/>
      <c r="H949" s="60"/>
      <c r="K949" s="60"/>
      <c r="L949" s="60"/>
    </row>
    <row r="950" spans="1:12" ht="12.75">
      <c r="A950" s="60"/>
      <c r="B950" s="60"/>
      <c r="C950" s="60"/>
      <c r="D950" s="60"/>
      <c r="E950" s="60"/>
      <c r="F950" s="60"/>
      <c r="G950" s="60"/>
      <c r="H950" s="60"/>
      <c r="K950" s="60"/>
      <c r="L950" s="60"/>
    </row>
    <row r="951" spans="1:12" ht="12.75">
      <c r="A951" s="60"/>
      <c r="B951" s="60"/>
      <c r="C951" s="60"/>
      <c r="D951" s="60"/>
      <c r="E951" s="60"/>
      <c r="F951" s="60"/>
      <c r="G951" s="60"/>
      <c r="H951" s="60"/>
      <c r="K951" s="60"/>
      <c r="L951" s="60"/>
    </row>
    <row r="952" spans="1:12" ht="12.75">
      <c r="A952" s="60"/>
      <c r="B952" s="60"/>
      <c r="C952" s="60"/>
      <c r="D952" s="60"/>
      <c r="E952" s="60"/>
      <c r="F952" s="60"/>
      <c r="G952" s="60"/>
      <c r="H952" s="60"/>
      <c r="K952" s="60"/>
      <c r="L952" s="60"/>
    </row>
    <row r="953" spans="1:12" ht="12.75">
      <c r="A953" s="60"/>
      <c r="B953" s="60"/>
      <c r="C953" s="60"/>
      <c r="D953" s="60"/>
      <c r="E953" s="60"/>
      <c r="F953" s="60"/>
      <c r="G953" s="60"/>
      <c r="H953" s="60"/>
      <c r="K953" s="60"/>
      <c r="L953" s="60"/>
    </row>
    <row r="954" spans="1:12" ht="12.75">
      <c r="A954" s="60"/>
      <c r="B954" s="60"/>
      <c r="C954" s="60"/>
      <c r="D954" s="60"/>
      <c r="E954" s="60"/>
      <c r="F954" s="60"/>
      <c r="G954" s="60"/>
      <c r="H954" s="60"/>
      <c r="K954" s="60"/>
      <c r="L954" s="60"/>
    </row>
    <row r="955" spans="1:12" ht="12.75">
      <c r="A955" s="60"/>
      <c r="B955" s="60"/>
      <c r="C955" s="60"/>
      <c r="D955" s="60"/>
      <c r="E955" s="60"/>
      <c r="F955" s="60"/>
      <c r="G955" s="60"/>
      <c r="H955" s="60"/>
      <c r="K955" s="60"/>
      <c r="L955" s="60"/>
    </row>
    <row r="956" spans="1:12" ht="12.75">
      <c r="A956" s="60"/>
      <c r="B956" s="60"/>
      <c r="C956" s="60"/>
      <c r="D956" s="60"/>
      <c r="E956" s="60"/>
      <c r="F956" s="60"/>
      <c r="G956" s="60"/>
      <c r="H956" s="60"/>
      <c r="K956" s="60"/>
      <c r="L956" s="60"/>
    </row>
    <row r="957" spans="1:12" ht="12.75">
      <c r="A957" s="60"/>
      <c r="B957" s="60"/>
      <c r="C957" s="60"/>
      <c r="D957" s="60"/>
      <c r="E957" s="60"/>
      <c r="F957" s="60"/>
      <c r="G957" s="60"/>
      <c r="H957" s="60"/>
      <c r="K957" s="60"/>
      <c r="L957" s="60"/>
    </row>
    <row r="958" spans="1:12" ht="12.75">
      <c r="A958" s="60"/>
      <c r="B958" s="60"/>
      <c r="C958" s="60"/>
      <c r="D958" s="60"/>
      <c r="E958" s="60"/>
      <c r="F958" s="60"/>
      <c r="G958" s="60"/>
      <c r="H958" s="60"/>
      <c r="K958" s="60"/>
      <c r="L958" s="60"/>
    </row>
    <row r="959" spans="11:12" ht="12.75">
      <c r="K959" s="60"/>
      <c r="L959" s="60"/>
    </row>
    <row r="960" spans="11:12" ht="12.75">
      <c r="K960" s="60"/>
      <c r="L960" s="60"/>
    </row>
    <row r="961" spans="11:12" ht="12.75">
      <c r="K961" s="60"/>
      <c r="L961" s="60"/>
    </row>
    <row r="962" spans="11:12" ht="12.75">
      <c r="K962" s="60"/>
      <c r="L962" s="60"/>
    </row>
    <row r="963" spans="11:12" ht="12.75">
      <c r="K963" s="60"/>
      <c r="L963" s="60"/>
    </row>
    <row r="964" spans="11:12" ht="12.75">
      <c r="K964" s="60"/>
      <c r="L964" s="60"/>
    </row>
    <row r="965" spans="11:12" ht="12.75">
      <c r="K965" s="60"/>
      <c r="L965" s="60"/>
    </row>
    <row r="966" spans="11:12" ht="12.75">
      <c r="K966" s="60"/>
      <c r="L966" s="60"/>
    </row>
    <row r="967" spans="11:12" ht="12.75">
      <c r="K967" s="60"/>
      <c r="L967" s="60"/>
    </row>
    <row r="968" spans="11:12" ht="12.75">
      <c r="K968" s="60"/>
      <c r="L968" s="60"/>
    </row>
    <row r="969" spans="11:12" ht="12.75">
      <c r="K969" s="60"/>
      <c r="L969" s="60"/>
    </row>
    <row r="970" spans="11:12" ht="12.75">
      <c r="K970" s="60"/>
      <c r="L970" s="60"/>
    </row>
    <row r="971" spans="11:12" ht="12.75">
      <c r="K971" s="60"/>
      <c r="L971" s="60"/>
    </row>
    <row r="972" spans="11:12" ht="12.75">
      <c r="K972" s="60"/>
      <c r="L972" s="60"/>
    </row>
    <row r="973" spans="11:12" ht="12.75">
      <c r="K973" s="60"/>
      <c r="L973" s="60"/>
    </row>
    <row r="974" spans="11:12" ht="12.75">
      <c r="K974" s="60"/>
      <c r="L974" s="60"/>
    </row>
    <row r="975" spans="11:12" ht="12.75">
      <c r="K975" s="60"/>
      <c r="L975" s="60"/>
    </row>
    <row r="976" ht="12.75">
      <c r="L976" s="60"/>
    </row>
    <row r="977" ht="12.75">
      <c r="L977" s="60"/>
    </row>
    <row r="978" ht="12.75">
      <c r="L978" s="60"/>
    </row>
    <row r="979" ht="12.75">
      <c r="L979" s="60"/>
    </row>
    <row r="980" ht="12.75">
      <c r="L980" s="60"/>
    </row>
    <row r="981" ht="12.75">
      <c r="L981" s="60"/>
    </row>
    <row r="982" ht="12.75">
      <c r="L982" s="60"/>
    </row>
    <row r="983" ht="12.75">
      <c r="L983" s="60"/>
    </row>
    <row r="984" ht="12.75">
      <c r="L984" s="60"/>
    </row>
    <row r="985" ht="12.75">
      <c r="L985" s="60"/>
    </row>
    <row r="986" ht="12.75">
      <c r="L986" s="60"/>
    </row>
    <row r="987" ht="12.75">
      <c r="L987" s="60"/>
    </row>
    <row r="988" ht="12.75">
      <c r="L988" s="60"/>
    </row>
    <row r="989" ht="12.75">
      <c r="L989" s="60"/>
    </row>
    <row r="990" ht="12.75">
      <c r="L990" s="60"/>
    </row>
    <row r="991" ht="12.75">
      <c r="L991" s="60"/>
    </row>
    <row r="992" ht="12.75">
      <c r="L992" s="60"/>
    </row>
    <row r="993" ht="12.75">
      <c r="L993" s="60"/>
    </row>
    <row r="994" ht="12.75">
      <c r="L994" s="60"/>
    </row>
    <row r="995" ht="12.75">
      <c r="L995" s="60"/>
    </row>
    <row r="996" ht="12.75">
      <c r="L996" s="60"/>
    </row>
    <row r="997" ht="12.75">
      <c r="L997" s="60"/>
    </row>
    <row r="998" ht="12.75">
      <c r="L998" s="60"/>
    </row>
    <row r="999" ht="12.75">
      <c r="L999" s="60"/>
    </row>
    <row r="1000" ht="12.75">
      <c r="L1000" s="60"/>
    </row>
    <row r="1001" ht="12.75">
      <c r="L1001" s="60"/>
    </row>
    <row r="1002" ht="12.75">
      <c r="L1002" s="60"/>
    </row>
    <row r="1003" ht="12.75">
      <c r="L1003" s="60"/>
    </row>
    <row r="1004" ht="12.75">
      <c r="L1004" s="60"/>
    </row>
    <row r="1005" ht="12.75">
      <c r="L1005" s="60"/>
    </row>
    <row r="1006" ht="12.75">
      <c r="L1006" s="60"/>
    </row>
    <row r="1007" ht="12.75">
      <c r="L1007" s="60"/>
    </row>
    <row r="1008" ht="12.75">
      <c r="L1008" s="60"/>
    </row>
    <row r="1009" ht="12.75">
      <c r="L1009" s="60"/>
    </row>
    <row r="1010" ht="12.75">
      <c r="L1010" s="60"/>
    </row>
    <row r="1011" ht="12.75">
      <c r="L1011" s="60"/>
    </row>
    <row r="1012" ht="12.75">
      <c r="L1012" s="60"/>
    </row>
    <row r="1013" ht="12.75">
      <c r="L1013" s="60"/>
    </row>
    <row r="1014" ht="12.75">
      <c r="L1014" s="60"/>
    </row>
    <row r="1015" ht="12.75">
      <c r="L1015" s="60"/>
    </row>
    <row r="1016" ht="12.75">
      <c r="L1016" s="60"/>
    </row>
    <row r="1017" ht="12.75">
      <c r="L1017" s="60"/>
    </row>
    <row r="1018" ht="12.75">
      <c r="L1018" s="60"/>
    </row>
    <row r="1019" ht="12.75">
      <c r="L1019" s="60"/>
    </row>
    <row r="1020" ht="12.75">
      <c r="L1020" s="60"/>
    </row>
    <row r="1021" ht="12.75">
      <c r="L1021" s="60"/>
    </row>
    <row r="1022" ht="12.75">
      <c r="L1022" s="60"/>
    </row>
    <row r="1023" ht="12.75">
      <c r="L1023" s="60"/>
    </row>
    <row r="1024" ht="12.75">
      <c r="L1024" s="60"/>
    </row>
    <row r="1025" ht="12.75">
      <c r="L1025" s="60"/>
    </row>
    <row r="1026" ht="12.75">
      <c r="L1026" s="60"/>
    </row>
    <row r="1027" ht="12.75">
      <c r="L1027" s="60"/>
    </row>
    <row r="1028" ht="12.75">
      <c r="L1028" s="60"/>
    </row>
    <row r="1029" ht="12.75">
      <c r="L1029" s="60"/>
    </row>
    <row r="1030" ht="12.75">
      <c r="L1030" s="60"/>
    </row>
    <row r="1031" ht="12.75">
      <c r="L1031" s="60"/>
    </row>
    <row r="1032" ht="12.75">
      <c r="L1032" s="60"/>
    </row>
    <row r="1033" ht="12.75">
      <c r="L1033" s="60"/>
    </row>
    <row r="1034" ht="12.75">
      <c r="L1034" s="60"/>
    </row>
    <row r="1035" ht="12.75">
      <c r="L1035" s="60"/>
    </row>
    <row r="1036" ht="12.75">
      <c r="L1036" s="60"/>
    </row>
    <row r="1037" ht="12.75">
      <c r="L1037" s="60"/>
    </row>
    <row r="1038" ht="12.75">
      <c r="L1038" s="60"/>
    </row>
    <row r="1039" ht="12.75">
      <c r="L1039" s="60"/>
    </row>
    <row r="1040" ht="12.75">
      <c r="L1040" s="60"/>
    </row>
    <row r="1041" ht="12.75">
      <c r="L1041" s="60"/>
    </row>
    <row r="1042" ht="12.75">
      <c r="L1042" s="60"/>
    </row>
    <row r="1043" ht="12.75">
      <c r="L1043" s="60"/>
    </row>
    <row r="1044" ht="12.75">
      <c r="L1044" s="60"/>
    </row>
    <row r="1045" ht="12.75">
      <c r="L1045" s="60"/>
    </row>
    <row r="1046" ht="12.75">
      <c r="L1046" s="60"/>
    </row>
    <row r="1047" ht="12.75">
      <c r="L1047" s="60"/>
    </row>
    <row r="1048" ht="12.75">
      <c r="L1048" s="60"/>
    </row>
    <row r="1049" ht="12.75">
      <c r="L1049" s="60"/>
    </row>
    <row r="1050" ht="12.75">
      <c r="L1050" s="60"/>
    </row>
    <row r="1051" ht="12.75">
      <c r="L1051" s="60"/>
    </row>
    <row r="1052" ht="12.75">
      <c r="L1052" s="60"/>
    </row>
    <row r="1053" ht="12.75">
      <c r="L1053" s="60"/>
    </row>
    <row r="1054" ht="12.75">
      <c r="L1054" s="60"/>
    </row>
    <row r="1055" ht="12.75">
      <c r="L1055" s="60"/>
    </row>
    <row r="1056" ht="12.75">
      <c r="L1056" s="60"/>
    </row>
    <row r="1057" ht="12.75">
      <c r="L1057" s="60"/>
    </row>
    <row r="1058" ht="12.75">
      <c r="L1058" s="60"/>
    </row>
    <row r="1059" ht="12.75">
      <c r="L1059" s="60"/>
    </row>
    <row r="1060" ht="12.75">
      <c r="L1060" s="60"/>
    </row>
    <row r="1061" ht="12.75">
      <c r="L1061" s="60"/>
    </row>
    <row r="1062" ht="12.75">
      <c r="L1062" s="60"/>
    </row>
    <row r="1063" ht="12.75">
      <c r="L1063" s="60"/>
    </row>
    <row r="1064" ht="12.75">
      <c r="L1064" s="60"/>
    </row>
    <row r="1065" ht="12.75">
      <c r="L1065" s="60"/>
    </row>
    <row r="1066" ht="12.75">
      <c r="L1066" s="60"/>
    </row>
    <row r="1067" ht="12.75">
      <c r="L1067" s="60"/>
    </row>
    <row r="1068" ht="12.75">
      <c r="L1068" s="60"/>
    </row>
    <row r="1069" ht="12.75">
      <c r="L1069" s="60"/>
    </row>
    <row r="1070" ht="12.75">
      <c r="L1070" s="60"/>
    </row>
    <row r="1071" ht="12.75">
      <c r="L1071" s="60"/>
    </row>
    <row r="1072" ht="12.75">
      <c r="L1072" s="60"/>
    </row>
    <row r="1073" ht="12.75">
      <c r="L1073" s="60"/>
    </row>
    <row r="1074" ht="12.75">
      <c r="L1074" s="60"/>
    </row>
    <row r="1075" ht="12.75">
      <c r="L1075" s="60"/>
    </row>
    <row r="1076" ht="12.75">
      <c r="L1076" s="60"/>
    </row>
    <row r="1077" ht="12.75">
      <c r="L1077" s="60"/>
    </row>
    <row r="1078" ht="12.75">
      <c r="L1078" s="60"/>
    </row>
    <row r="1079" ht="12.75">
      <c r="L1079" s="60"/>
    </row>
    <row r="1080" ht="12.75">
      <c r="L1080" s="60"/>
    </row>
    <row r="1081" ht="12.75">
      <c r="L1081" s="60"/>
    </row>
    <row r="1082" ht="12.75">
      <c r="L1082" s="60"/>
    </row>
    <row r="1083" ht="12.75">
      <c r="L1083" s="60"/>
    </row>
    <row r="1084" ht="12.75">
      <c r="L1084" s="60"/>
    </row>
    <row r="1085" ht="12.75">
      <c r="L1085" s="60"/>
    </row>
    <row r="1086" ht="12.75">
      <c r="L1086" s="60"/>
    </row>
    <row r="1087" ht="12.75">
      <c r="L1087" s="60"/>
    </row>
    <row r="1088" ht="12.75">
      <c r="L1088" s="60"/>
    </row>
    <row r="1089" ht="12.75">
      <c r="L1089" s="60"/>
    </row>
    <row r="1090" ht="12.75">
      <c r="L1090" s="60"/>
    </row>
    <row r="1091" ht="12.75">
      <c r="L1091" s="60"/>
    </row>
    <row r="1092" ht="12.75">
      <c r="L1092" s="60"/>
    </row>
    <row r="1093" ht="12.75">
      <c r="L1093" s="60"/>
    </row>
    <row r="1094" ht="12.75">
      <c r="L1094" s="60"/>
    </row>
    <row r="1095" ht="12.75">
      <c r="L1095" s="60"/>
    </row>
    <row r="1096" ht="12.75">
      <c r="L1096" s="60"/>
    </row>
    <row r="1097" ht="12.75">
      <c r="L1097" s="60"/>
    </row>
    <row r="1098" ht="12.75">
      <c r="L1098" s="60"/>
    </row>
    <row r="1099" ht="12.75">
      <c r="L1099" s="60"/>
    </row>
    <row r="1100" ht="12.75">
      <c r="L1100" s="60"/>
    </row>
    <row r="1101" ht="12.75">
      <c r="L1101" s="60"/>
    </row>
    <row r="1102" ht="12.75">
      <c r="L1102" s="60"/>
    </row>
    <row r="1103" ht="12.75">
      <c r="L1103" s="60"/>
    </row>
    <row r="1104" ht="12.75">
      <c r="L1104" s="60"/>
    </row>
    <row r="1105" ht="12.75">
      <c r="L1105" s="60"/>
    </row>
    <row r="1106" ht="12.75">
      <c r="L1106" s="60"/>
    </row>
    <row r="1107" ht="12.75">
      <c r="L1107" s="60"/>
    </row>
    <row r="1108" ht="12.75">
      <c r="L1108" s="60"/>
    </row>
    <row r="1109" ht="12.75">
      <c r="L1109" s="60"/>
    </row>
    <row r="1110" ht="12.75">
      <c r="L1110" s="60"/>
    </row>
    <row r="1111" ht="12.75">
      <c r="L1111" s="60"/>
    </row>
    <row r="1112" ht="12.75">
      <c r="L1112" s="60"/>
    </row>
    <row r="1113" ht="12.75">
      <c r="L1113" s="60"/>
    </row>
    <row r="1114" ht="12.75">
      <c r="L1114" s="60"/>
    </row>
    <row r="1115" ht="12.75">
      <c r="L1115" s="60"/>
    </row>
    <row r="1116" ht="12.75">
      <c r="L1116" s="60"/>
    </row>
    <row r="1117" ht="12.75">
      <c r="L1117" s="60"/>
    </row>
    <row r="1118" ht="12.75">
      <c r="L1118" s="60"/>
    </row>
    <row r="1119" ht="12.75">
      <c r="L1119" s="60"/>
    </row>
    <row r="1120" ht="12.75">
      <c r="L1120" s="60"/>
    </row>
    <row r="1121" ht="12.75">
      <c r="L1121" s="60"/>
    </row>
    <row r="1122" ht="12.75">
      <c r="L1122" s="60"/>
    </row>
    <row r="1123" ht="12.75">
      <c r="L1123" s="60"/>
    </row>
    <row r="1124" ht="12.75">
      <c r="L1124" s="60"/>
    </row>
    <row r="1125" ht="12.75">
      <c r="L1125" s="60"/>
    </row>
    <row r="1126" ht="12.75">
      <c r="L1126" s="60"/>
    </row>
    <row r="1127" ht="12.75">
      <c r="L1127" s="60"/>
    </row>
    <row r="1128" ht="12.75">
      <c r="L1128" s="60"/>
    </row>
    <row r="1129" ht="12.75">
      <c r="L1129" s="60"/>
    </row>
    <row r="1130" ht="12.75">
      <c r="L1130" s="60"/>
    </row>
    <row r="1131" ht="12.75">
      <c r="L1131" s="60"/>
    </row>
    <row r="1132" ht="12.75">
      <c r="L1132" s="60"/>
    </row>
    <row r="1133" ht="12.75">
      <c r="L1133" s="60"/>
    </row>
    <row r="1134" ht="12.75">
      <c r="L1134" s="60"/>
    </row>
    <row r="1135" ht="12.75">
      <c r="L1135" s="60"/>
    </row>
    <row r="1136" ht="12.75">
      <c r="L1136" s="60"/>
    </row>
    <row r="1137" ht="12.75">
      <c r="L1137" s="60"/>
    </row>
    <row r="1138" ht="12.75">
      <c r="L1138" s="60"/>
    </row>
    <row r="1139" ht="12.75">
      <c r="L1139" s="60"/>
    </row>
    <row r="1140" ht="12.75">
      <c r="L1140" s="60"/>
    </row>
    <row r="1141" ht="12.75">
      <c r="L1141" s="60"/>
    </row>
    <row r="1142" ht="12.75">
      <c r="L1142" s="60"/>
    </row>
    <row r="1143" ht="12.75">
      <c r="L1143" s="60"/>
    </row>
    <row r="1144" ht="12.75">
      <c r="L1144" s="60"/>
    </row>
    <row r="1145" ht="12.75">
      <c r="L1145" s="60"/>
    </row>
    <row r="1146" ht="12.75">
      <c r="L1146" s="60"/>
    </row>
    <row r="1147" ht="12.75">
      <c r="L1147" s="60"/>
    </row>
    <row r="1148" ht="12.75">
      <c r="L1148" s="60"/>
    </row>
    <row r="1149" ht="12.75">
      <c r="L1149" s="60"/>
    </row>
    <row r="1150" ht="12.75">
      <c r="L1150" s="60"/>
    </row>
    <row r="1151" ht="12.75">
      <c r="L1151" s="60"/>
    </row>
    <row r="1152" ht="12.75">
      <c r="L1152" s="60"/>
    </row>
    <row r="1153" ht="12.75">
      <c r="L1153" s="60"/>
    </row>
    <row r="1154" ht="12.75">
      <c r="L1154" s="60"/>
    </row>
    <row r="1155" ht="12.75">
      <c r="L1155" s="60"/>
    </row>
    <row r="1156" ht="12.75">
      <c r="L1156" s="60"/>
    </row>
    <row r="1157" ht="12.75">
      <c r="L1157" s="60"/>
    </row>
    <row r="1158" ht="12.75">
      <c r="L1158" s="60"/>
    </row>
    <row r="1159" ht="12.75">
      <c r="L1159" s="60"/>
    </row>
    <row r="1160" ht="12.75">
      <c r="L1160" s="60"/>
    </row>
    <row r="1161" ht="12.75">
      <c r="L1161" s="60"/>
    </row>
    <row r="1162" ht="12.75">
      <c r="L1162" s="60"/>
    </row>
    <row r="1163" ht="12.75">
      <c r="L1163" s="60"/>
    </row>
    <row r="1164" ht="12.75">
      <c r="L1164" s="60"/>
    </row>
    <row r="1165" ht="12.75">
      <c r="L1165" s="60"/>
    </row>
    <row r="1166" ht="12.75">
      <c r="L1166" s="60"/>
    </row>
    <row r="1167" ht="12.75">
      <c r="L1167" s="60"/>
    </row>
    <row r="1168" ht="12.75">
      <c r="L1168" s="60"/>
    </row>
    <row r="1169" ht="12.75">
      <c r="L1169" s="60"/>
    </row>
    <row r="1170" ht="12.75">
      <c r="L1170" s="60"/>
    </row>
    <row r="1171" ht="12.75">
      <c r="L1171" s="60"/>
    </row>
    <row r="1172" ht="12.75">
      <c r="L1172" s="60"/>
    </row>
    <row r="1173" ht="12.75">
      <c r="L1173" s="60"/>
    </row>
    <row r="1174" ht="12.75">
      <c r="L1174" s="60"/>
    </row>
    <row r="1175" ht="12.75">
      <c r="L1175" s="60"/>
    </row>
    <row r="1176" ht="12.75">
      <c r="L1176" s="60"/>
    </row>
    <row r="1177" ht="12.75">
      <c r="L1177" s="60"/>
    </row>
    <row r="1178" ht="12.75">
      <c r="L1178" s="60"/>
    </row>
    <row r="1179" ht="12.75">
      <c r="L1179" s="60"/>
    </row>
    <row r="1180" ht="12.75">
      <c r="L1180" s="60"/>
    </row>
    <row r="1181" ht="12.75">
      <c r="L1181" s="60"/>
    </row>
    <row r="1182" ht="12.75">
      <c r="L1182" s="60"/>
    </row>
    <row r="1183" ht="12.75">
      <c r="L1183" s="60"/>
    </row>
    <row r="1184" ht="12.75">
      <c r="L1184" s="60"/>
    </row>
    <row r="1185" ht="12.75">
      <c r="L1185" s="60"/>
    </row>
    <row r="1186" ht="12.75">
      <c r="L1186" s="60"/>
    </row>
    <row r="1187" ht="12.75">
      <c r="L1187" s="60"/>
    </row>
    <row r="1188" ht="12.75">
      <c r="L1188" s="60"/>
    </row>
    <row r="1189" ht="12.75">
      <c r="L1189" s="60"/>
    </row>
    <row r="1190" ht="12.75">
      <c r="L1190" s="60"/>
    </row>
    <row r="1191" ht="12.75">
      <c r="L1191" s="60"/>
    </row>
    <row r="1192" ht="12.75">
      <c r="L1192" s="60"/>
    </row>
    <row r="1193" ht="12.75">
      <c r="L1193" s="60"/>
    </row>
    <row r="1194" ht="12.75">
      <c r="L1194" s="60"/>
    </row>
    <row r="1195" ht="12.75">
      <c r="L1195" s="60"/>
    </row>
    <row r="1196" ht="12.75">
      <c r="L1196" s="60"/>
    </row>
    <row r="1197" ht="12.75">
      <c r="L1197" s="60"/>
    </row>
    <row r="1198" ht="12.75">
      <c r="L1198" s="60"/>
    </row>
    <row r="1199" ht="12.75">
      <c r="L1199" s="60"/>
    </row>
    <row r="1200" ht="12.75">
      <c r="L1200" s="60"/>
    </row>
    <row r="1201" ht="12.75">
      <c r="L1201" s="60"/>
    </row>
    <row r="1202" ht="12.75">
      <c r="L1202" s="60"/>
    </row>
    <row r="1203" ht="12.75">
      <c r="L1203" s="60"/>
    </row>
    <row r="1204" ht="12.75">
      <c r="L1204" s="60"/>
    </row>
    <row r="1205" ht="12.75">
      <c r="L1205" s="60"/>
    </row>
    <row r="1206" ht="12.75">
      <c r="L1206" s="60"/>
    </row>
    <row r="1207" ht="12.75">
      <c r="L1207" s="60"/>
    </row>
    <row r="1208" ht="12.75">
      <c r="L1208" s="60"/>
    </row>
    <row r="1209" ht="12.75">
      <c r="L1209" s="60"/>
    </row>
    <row r="1210" ht="12.75">
      <c r="L1210" s="60"/>
    </row>
    <row r="1211" ht="12.75">
      <c r="L1211" s="60"/>
    </row>
    <row r="1212" ht="12.75">
      <c r="L1212" s="60"/>
    </row>
    <row r="1213" ht="12.75">
      <c r="L1213" s="60"/>
    </row>
    <row r="1214" ht="12.75">
      <c r="L1214" s="60"/>
    </row>
    <row r="1215" ht="12.75">
      <c r="L1215" s="60"/>
    </row>
    <row r="1216" ht="12.75">
      <c r="L1216" s="60"/>
    </row>
    <row r="1217" ht="12.75">
      <c r="L1217" s="60"/>
    </row>
    <row r="1218" ht="12.75">
      <c r="L1218" s="60"/>
    </row>
    <row r="1219" ht="12.75">
      <c r="L1219" s="60"/>
    </row>
    <row r="1220" ht="12.75">
      <c r="L1220" s="60"/>
    </row>
    <row r="1221" ht="12.75">
      <c r="L1221" s="60"/>
    </row>
    <row r="1222" ht="12.75">
      <c r="L1222" s="60"/>
    </row>
    <row r="1223" ht="12.75">
      <c r="L1223" s="60"/>
    </row>
    <row r="1224" ht="12.75">
      <c r="L1224" s="60"/>
    </row>
    <row r="1225" ht="12.75">
      <c r="L1225" s="60"/>
    </row>
    <row r="1226" ht="12.75">
      <c r="L1226" s="60"/>
    </row>
    <row r="1227" ht="12.75">
      <c r="L1227" s="60"/>
    </row>
    <row r="1228" ht="12.75">
      <c r="L1228" s="60"/>
    </row>
    <row r="1229" ht="12.75">
      <c r="L1229" s="60"/>
    </row>
    <row r="1230" ht="12.75">
      <c r="L1230" s="60"/>
    </row>
    <row r="1231" ht="12.75">
      <c r="L1231" s="60"/>
    </row>
    <row r="1232" ht="12.75">
      <c r="L1232" s="60"/>
    </row>
    <row r="1233" ht="12.75">
      <c r="L1233" s="60"/>
    </row>
    <row r="1234" ht="12.75">
      <c r="L1234" s="60"/>
    </row>
    <row r="1235" ht="12.75">
      <c r="L1235" s="60"/>
    </row>
    <row r="1236" ht="12.75">
      <c r="L1236" s="60"/>
    </row>
    <row r="1237" ht="12.75">
      <c r="L1237" s="60"/>
    </row>
    <row r="1238" ht="12.75">
      <c r="L1238" s="60"/>
    </row>
    <row r="1239" ht="12.75">
      <c r="L1239" s="60"/>
    </row>
    <row r="1240" ht="12.75">
      <c r="L1240" s="60"/>
    </row>
    <row r="1241" ht="12.75">
      <c r="L1241" s="60"/>
    </row>
    <row r="1242" ht="12.75">
      <c r="L1242" s="60"/>
    </row>
    <row r="1243" ht="12.75">
      <c r="L1243" s="60"/>
    </row>
    <row r="1244" ht="12.75">
      <c r="L1244" s="60"/>
    </row>
    <row r="1245" ht="12.75">
      <c r="L1245" s="60"/>
    </row>
    <row r="1246" ht="12.75">
      <c r="L1246" s="60"/>
    </row>
    <row r="1247" ht="12.75">
      <c r="L1247" s="60"/>
    </row>
    <row r="1248" ht="12.75">
      <c r="L1248" s="60"/>
    </row>
    <row r="1249" ht="12.75">
      <c r="L1249" s="60"/>
    </row>
    <row r="1250" ht="12.75">
      <c r="L1250" s="60"/>
    </row>
    <row r="1251" ht="12.75">
      <c r="L1251" s="60"/>
    </row>
    <row r="1252" ht="12.75">
      <c r="L1252" s="60"/>
    </row>
    <row r="1253" ht="12.75">
      <c r="L1253" s="60"/>
    </row>
    <row r="1254" ht="12.75">
      <c r="L1254" s="60"/>
    </row>
    <row r="1255" ht="12.75">
      <c r="L1255" s="60"/>
    </row>
    <row r="1256" ht="12.75">
      <c r="L1256" s="60"/>
    </row>
    <row r="1257" ht="12.75">
      <c r="L1257" s="60"/>
    </row>
  </sheetData>
  <mergeCells count="24">
    <mergeCell ref="B374:E374"/>
    <mergeCell ref="B405:E405"/>
    <mergeCell ref="B436:E436"/>
    <mergeCell ref="B467:E467"/>
    <mergeCell ref="B252:E252"/>
    <mergeCell ref="B281:E281"/>
    <mergeCell ref="B312:E312"/>
    <mergeCell ref="B343:E343"/>
    <mergeCell ref="B187:D187"/>
    <mergeCell ref="E187:G187"/>
    <mergeCell ref="B218:D218"/>
    <mergeCell ref="E218:G218"/>
    <mergeCell ref="B125:D125"/>
    <mergeCell ref="E125:G125"/>
    <mergeCell ref="B156:D156"/>
    <mergeCell ref="E156:G156"/>
    <mergeCell ref="B63:D63"/>
    <mergeCell ref="E63:G63"/>
    <mergeCell ref="B94:D94"/>
    <mergeCell ref="E94:G94"/>
    <mergeCell ref="B5:D5"/>
    <mergeCell ref="E5:G5"/>
    <mergeCell ref="B32:D32"/>
    <mergeCell ref="E32:G32"/>
  </mergeCells>
  <printOptions/>
  <pageMargins left="0.75" right="0.75" top="1" bottom="1" header="0.4921259845" footer="0.4921259845"/>
  <pageSetup horizontalDpi="300" verticalDpi="300" orientation="landscape" paperSize="9" scale="94" r:id="rId1"/>
  <headerFooter alignWithMargins="0"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56"/>
  <sheetViews>
    <sheetView workbookViewId="0" topLeftCell="A1">
      <selection activeCell="A4" sqref="A4"/>
    </sheetView>
  </sheetViews>
  <sheetFormatPr defaultColWidth="9.00390625" defaultRowHeight="12.75"/>
  <cols>
    <col min="1" max="1" width="21.625" style="0" customWidth="1"/>
    <col min="2" max="2" width="11.75390625" style="0" customWidth="1"/>
    <col min="3" max="3" width="11.375" style="0" customWidth="1"/>
    <col min="4" max="4" width="12.25390625" style="0" customWidth="1"/>
    <col min="5" max="5" width="13.375" style="0" customWidth="1"/>
    <col min="6" max="6" width="12.75390625" style="0" customWidth="1"/>
    <col min="7" max="7" width="10.125" style="0" customWidth="1"/>
    <col min="8" max="8" width="11.125" style="0" customWidth="1"/>
    <col min="9" max="9" width="10.375" style="0" customWidth="1"/>
    <col min="10" max="10" width="10.875" style="0" customWidth="1"/>
    <col min="11" max="11" width="9.625" style="0" customWidth="1"/>
    <col min="12" max="12" width="10.625" style="0" customWidth="1"/>
    <col min="13" max="13" width="11.625" style="0" customWidth="1"/>
  </cols>
  <sheetData>
    <row r="1" spans="1:11" ht="18" customHeight="1">
      <c r="A1" s="24" t="s">
        <v>376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7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 customHeight="1">
      <c r="A3" s="285" t="s">
        <v>58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</row>
    <row r="4" spans="1:11" ht="18" customHeight="1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</row>
    <row r="5" spans="1:11" ht="14.25" customHeight="1" thickBot="1">
      <c r="A5" s="8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86" t="s">
        <v>377</v>
      </c>
    </row>
    <row r="6" spans="1:11" ht="14.25" thickBot="1" thickTop="1">
      <c r="A6" s="287" t="s">
        <v>2</v>
      </c>
      <c r="B6" s="288" t="s">
        <v>3</v>
      </c>
      <c r="C6" s="288" t="s">
        <v>4</v>
      </c>
      <c r="D6" s="288" t="s">
        <v>5</v>
      </c>
      <c r="E6" s="289" t="s">
        <v>6</v>
      </c>
      <c r="F6" s="290" t="s">
        <v>7</v>
      </c>
      <c r="G6" s="291"/>
      <c r="H6" s="292" t="s">
        <v>8</v>
      </c>
      <c r="I6" s="292" t="s">
        <v>378</v>
      </c>
      <c r="J6" s="290" t="s">
        <v>9</v>
      </c>
      <c r="K6" s="291"/>
    </row>
    <row r="7" spans="1:11" ht="13.5" thickTop="1">
      <c r="A7" s="293"/>
      <c r="B7" s="293"/>
      <c r="C7" s="293"/>
      <c r="D7" s="294" t="s">
        <v>10</v>
      </c>
      <c r="E7" s="294" t="s">
        <v>11</v>
      </c>
      <c r="F7" s="288" t="s">
        <v>12</v>
      </c>
      <c r="G7" s="292" t="s">
        <v>12</v>
      </c>
      <c r="H7" s="295" t="s">
        <v>379</v>
      </c>
      <c r="I7" s="294" t="s">
        <v>65</v>
      </c>
      <c r="J7" s="288" t="s">
        <v>14</v>
      </c>
      <c r="K7" s="288" t="s">
        <v>15</v>
      </c>
    </row>
    <row r="8" spans="1:11" ht="13.5" thickBot="1">
      <c r="A8" s="296"/>
      <c r="B8" s="296"/>
      <c r="C8" s="296"/>
      <c r="D8" s="297" t="s">
        <v>66</v>
      </c>
      <c r="E8" s="297">
        <v>2008</v>
      </c>
      <c r="F8" s="297" t="s">
        <v>16</v>
      </c>
      <c r="G8" s="298" t="s">
        <v>17</v>
      </c>
      <c r="H8" s="298" t="s">
        <v>380</v>
      </c>
      <c r="I8" s="297" t="s">
        <v>67</v>
      </c>
      <c r="J8" s="297">
        <v>2009</v>
      </c>
      <c r="K8" s="297" t="s">
        <v>19</v>
      </c>
    </row>
    <row r="9" spans="1:13" s="303" customFormat="1" ht="13.5" thickTop="1">
      <c r="A9" s="299" t="s">
        <v>381</v>
      </c>
      <c r="B9" s="300">
        <v>2676584.58</v>
      </c>
      <c r="C9" s="300">
        <f>2027323.29+69852</f>
        <v>2097175.29</v>
      </c>
      <c r="D9" s="301">
        <f>B9-C9</f>
        <v>579409.29</v>
      </c>
      <c r="E9" s="300">
        <v>0</v>
      </c>
      <c r="F9" s="300">
        <v>200000</v>
      </c>
      <c r="G9" s="301">
        <v>377269.69</v>
      </c>
      <c r="H9" s="300">
        <v>0</v>
      </c>
      <c r="I9" s="300">
        <v>0</v>
      </c>
      <c r="J9" s="300">
        <v>0</v>
      </c>
      <c r="K9" s="302">
        <v>0</v>
      </c>
      <c r="M9" s="304"/>
    </row>
    <row r="10" spans="1:13" s="303" customFormat="1" ht="13.5" thickBot="1">
      <c r="A10" s="305" t="s">
        <v>382</v>
      </c>
      <c r="B10" s="306"/>
      <c r="C10" s="306"/>
      <c r="D10" s="307"/>
      <c r="E10" s="306"/>
      <c r="F10" s="306"/>
      <c r="G10" s="307"/>
      <c r="H10" s="306"/>
      <c r="I10" s="306"/>
      <c r="J10" s="306"/>
      <c r="K10" s="308"/>
      <c r="M10" s="304"/>
    </row>
    <row r="11" spans="1:13" s="303" customFormat="1" ht="13.5" thickBot="1">
      <c r="A11" s="305" t="s">
        <v>383</v>
      </c>
      <c r="B11" s="309">
        <v>184380</v>
      </c>
      <c r="C11" s="309">
        <v>174540</v>
      </c>
      <c r="D11" s="310">
        <f>B11-C11</f>
        <v>9840</v>
      </c>
      <c r="E11" s="309">
        <v>0</v>
      </c>
      <c r="F11" s="309">
        <v>4000</v>
      </c>
      <c r="G11" s="311">
        <v>5640</v>
      </c>
      <c r="H11" s="309">
        <v>0</v>
      </c>
      <c r="I11" s="309">
        <v>0</v>
      </c>
      <c r="J11" s="309">
        <v>0</v>
      </c>
      <c r="K11" s="312">
        <v>0</v>
      </c>
      <c r="L11" s="304"/>
      <c r="M11" s="304"/>
    </row>
    <row r="12" spans="1:13" s="25" customFormat="1" ht="13.5" thickBot="1">
      <c r="A12" s="305" t="s">
        <v>384</v>
      </c>
      <c r="B12" s="309">
        <v>36055</v>
      </c>
      <c r="C12" s="309">
        <v>13554</v>
      </c>
      <c r="D12" s="310">
        <f>B12-C12</f>
        <v>22501</v>
      </c>
      <c r="E12" s="309">
        <v>0</v>
      </c>
      <c r="F12" s="309">
        <v>11250</v>
      </c>
      <c r="G12" s="311">
        <v>11251</v>
      </c>
      <c r="H12" s="309">
        <v>0</v>
      </c>
      <c r="I12" s="309">
        <v>0</v>
      </c>
      <c r="J12" s="309">
        <v>0</v>
      </c>
      <c r="K12" s="312">
        <v>0</v>
      </c>
      <c r="M12" s="304"/>
    </row>
    <row r="13" spans="1:13" s="25" customFormat="1" ht="13.5" thickBot="1">
      <c r="A13" s="305" t="s">
        <v>385</v>
      </c>
      <c r="B13" s="309">
        <v>1882263.18</v>
      </c>
      <c r="C13" s="309">
        <f>760699.68+164315</f>
        <v>925014.68</v>
      </c>
      <c r="D13" s="310">
        <f>B13-C13</f>
        <v>957248.4999999999</v>
      </c>
      <c r="E13" s="309">
        <v>0</v>
      </c>
      <c r="F13" s="309">
        <v>390000</v>
      </c>
      <c r="G13" s="311">
        <v>347109.6</v>
      </c>
      <c r="H13" s="309">
        <v>220138.44</v>
      </c>
      <c r="I13" s="309">
        <v>0</v>
      </c>
      <c r="J13" s="309">
        <v>0</v>
      </c>
      <c r="K13" s="312">
        <v>0</v>
      </c>
      <c r="M13" s="304"/>
    </row>
    <row r="14" spans="1:13" s="25" customFormat="1" ht="13.5" thickBot="1">
      <c r="A14" s="305" t="s">
        <v>386</v>
      </c>
      <c r="B14" s="309">
        <v>396432.6</v>
      </c>
      <c r="C14" s="309">
        <v>277706.05</v>
      </c>
      <c r="D14" s="313">
        <f>B14-C14</f>
        <v>118726.54999999999</v>
      </c>
      <c r="E14" s="309">
        <v>0</v>
      </c>
      <c r="F14" s="309">
        <v>59363</v>
      </c>
      <c r="G14" s="311">
        <v>59363.92</v>
      </c>
      <c r="H14" s="309">
        <v>0</v>
      </c>
      <c r="I14" s="309">
        <v>0</v>
      </c>
      <c r="J14" s="309">
        <v>0</v>
      </c>
      <c r="K14" s="312">
        <v>0</v>
      </c>
      <c r="M14" s="304"/>
    </row>
    <row r="15" spans="1:13" s="25" customFormat="1" ht="12.75">
      <c r="A15" s="314" t="s">
        <v>387</v>
      </c>
      <c r="B15" s="315">
        <v>668885.5</v>
      </c>
      <c r="C15" s="316">
        <f>116832-65146</f>
        <v>51686</v>
      </c>
      <c r="D15" s="317">
        <f>B15-C15</f>
        <v>617199.5</v>
      </c>
      <c r="E15" s="318">
        <v>0</v>
      </c>
      <c r="F15" s="315">
        <v>404113</v>
      </c>
      <c r="G15" s="317">
        <v>213086.5</v>
      </c>
      <c r="H15" s="315">
        <v>0</v>
      </c>
      <c r="I15" s="315">
        <v>0</v>
      </c>
      <c r="J15" s="315">
        <v>0</v>
      </c>
      <c r="K15" s="319">
        <v>0</v>
      </c>
      <c r="M15" s="304"/>
    </row>
    <row r="16" spans="1:13" ht="13.5" thickBot="1">
      <c r="A16" s="305" t="s">
        <v>388</v>
      </c>
      <c r="B16" s="306"/>
      <c r="C16" s="320"/>
      <c r="D16" s="307"/>
      <c r="E16" s="321"/>
      <c r="F16" s="306"/>
      <c r="G16" s="307"/>
      <c r="H16" s="306"/>
      <c r="I16" s="306"/>
      <c r="J16" s="306"/>
      <c r="K16" s="308"/>
      <c r="M16" s="304"/>
    </row>
    <row r="17" spans="1:13" s="25" customFormat="1" ht="13.5" thickBot="1">
      <c r="A17" s="305" t="s">
        <v>389</v>
      </c>
      <c r="B17" s="309">
        <v>641470.59</v>
      </c>
      <c r="C17" s="309">
        <v>568863.54</v>
      </c>
      <c r="D17" s="310">
        <f>B17-C17</f>
        <v>72607.04999999993</v>
      </c>
      <c r="E17" s="309">
        <v>0</v>
      </c>
      <c r="F17" s="309">
        <v>58000</v>
      </c>
      <c r="G17" s="311">
        <v>14607.05</v>
      </c>
      <c r="H17" s="309">
        <v>0</v>
      </c>
      <c r="I17" s="309">
        <v>0</v>
      </c>
      <c r="J17" s="309">
        <v>0</v>
      </c>
      <c r="K17" s="312">
        <v>0</v>
      </c>
      <c r="M17" s="304"/>
    </row>
    <row r="18" spans="1:13" s="327" customFormat="1" ht="13.5" thickBot="1">
      <c r="A18" s="322" t="s">
        <v>390</v>
      </c>
      <c r="B18" s="323">
        <v>0</v>
      </c>
      <c r="C18" s="323">
        <v>60000</v>
      </c>
      <c r="D18" s="324" t="s">
        <v>391</v>
      </c>
      <c r="E18" s="323">
        <v>0</v>
      </c>
      <c r="F18" s="323">
        <v>0</v>
      </c>
      <c r="G18" s="325">
        <v>0</v>
      </c>
      <c r="H18" s="323">
        <v>0</v>
      </c>
      <c r="I18" s="323">
        <v>0</v>
      </c>
      <c r="J18" s="323">
        <v>0</v>
      </c>
      <c r="K18" s="326">
        <v>0</v>
      </c>
      <c r="M18" s="328"/>
    </row>
    <row r="19" spans="1:13" s="25" customFormat="1" ht="13.5" thickBot="1">
      <c r="A19" s="305" t="s">
        <v>392</v>
      </c>
      <c r="B19" s="309">
        <v>236032</v>
      </c>
      <c r="C19" s="309">
        <v>124086.8</v>
      </c>
      <c r="D19" s="310">
        <f>B19-C19</f>
        <v>111945.2</v>
      </c>
      <c r="E19" s="309">
        <v>0</v>
      </c>
      <c r="F19" s="309">
        <v>30000</v>
      </c>
      <c r="G19" s="311">
        <v>81945.2</v>
      </c>
      <c r="H19" s="309">
        <v>0</v>
      </c>
      <c r="I19" s="309">
        <v>0</v>
      </c>
      <c r="J19" s="309">
        <v>0</v>
      </c>
      <c r="K19" s="312">
        <v>0</v>
      </c>
      <c r="M19" s="304"/>
    </row>
    <row r="20" spans="1:13" s="25" customFormat="1" ht="13.5" thickBot="1">
      <c r="A20" s="305" t="s">
        <v>393</v>
      </c>
      <c r="B20" s="309">
        <v>2196832.11</v>
      </c>
      <c r="C20" s="309">
        <f>1580091+123340</f>
        <v>1703431</v>
      </c>
      <c r="D20" s="313">
        <f>B20-C20</f>
        <v>493401.10999999987</v>
      </c>
      <c r="E20" s="309">
        <v>0</v>
      </c>
      <c r="F20" s="309">
        <v>240000</v>
      </c>
      <c r="G20" s="311">
        <v>253400.73</v>
      </c>
      <c r="H20" s="309">
        <v>0</v>
      </c>
      <c r="I20" s="309">
        <v>0</v>
      </c>
      <c r="J20" s="309">
        <v>0</v>
      </c>
      <c r="K20" s="312">
        <v>0</v>
      </c>
      <c r="M20" s="304"/>
    </row>
    <row r="21" spans="1:13" s="25" customFormat="1" ht="12.75">
      <c r="A21" s="314" t="s">
        <v>394</v>
      </c>
      <c r="B21" s="315">
        <v>1680187.36</v>
      </c>
      <c r="C21" s="316">
        <v>1670953.3</v>
      </c>
      <c r="D21" s="317">
        <f>B21-C21</f>
        <v>9234.060000000056</v>
      </c>
      <c r="E21" s="318">
        <v>0</v>
      </c>
      <c r="F21" s="315">
        <v>0</v>
      </c>
      <c r="G21" s="317">
        <v>197.4</v>
      </c>
      <c r="H21" s="315">
        <v>0</v>
      </c>
      <c r="I21" s="315">
        <v>9036.88</v>
      </c>
      <c r="J21" s="315">
        <v>0</v>
      </c>
      <c r="K21" s="319">
        <v>0</v>
      </c>
      <c r="M21" s="304"/>
    </row>
    <row r="22" spans="1:13" ht="13.5" thickBot="1">
      <c r="A22" s="305" t="s">
        <v>395</v>
      </c>
      <c r="B22" s="306"/>
      <c r="C22" s="320"/>
      <c r="D22" s="307"/>
      <c r="E22" s="321"/>
      <c r="F22" s="306"/>
      <c r="G22" s="307"/>
      <c r="H22" s="306"/>
      <c r="I22" s="306"/>
      <c r="J22" s="306"/>
      <c r="K22" s="308"/>
      <c r="M22" s="304"/>
    </row>
    <row r="23" spans="1:13" s="25" customFormat="1" ht="12.75">
      <c r="A23" s="314" t="s">
        <v>394</v>
      </c>
      <c r="B23" s="315">
        <v>104975</v>
      </c>
      <c r="C23" s="316">
        <v>0</v>
      </c>
      <c r="D23" s="317">
        <f>B23-C23</f>
        <v>104975</v>
      </c>
      <c r="E23" s="318">
        <v>0</v>
      </c>
      <c r="F23" s="315">
        <v>52487</v>
      </c>
      <c r="G23" s="317">
        <v>52488</v>
      </c>
      <c r="H23" s="315">
        <v>0</v>
      </c>
      <c r="I23" s="315">
        <v>0</v>
      </c>
      <c r="J23" s="315">
        <v>0</v>
      </c>
      <c r="K23" s="319">
        <v>0</v>
      </c>
      <c r="M23" s="304"/>
    </row>
    <row r="24" spans="1:13" ht="13.5" thickBot="1">
      <c r="A24" s="305" t="s">
        <v>396</v>
      </c>
      <c r="B24" s="306"/>
      <c r="C24" s="320"/>
      <c r="D24" s="307"/>
      <c r="E24" s="321"/>
      <c r="F24" s="306"/>
      <c r="G24" s="307"/>
      <c r="H24" s="306"/>
      <c r="I24" s="306"/>
      <c r="J24" s="306"/>
      <c r="K24" s="308"/>
      <c r="M24" s="304"/>
    </row>
    <row r="25" spans="1:13" s="25" customFormat="1" ht="12.75">
      <c r="A25" s="314" t="s">
        <v>397</v>
      </c>
      <c r="B25" s="315">
        <v>211091.15</v>
      </c>
      <c r="C25" s="316">
        <v>2974</v>
      </c>
      <c r="D25" s="317">
        <f>B25-C25</f>
        <v>208117.15</v>
      </c>
      <c r="E25" s="318">
        <v>0</v>
      </c>
      <c r="F25" s="315">
        <v>104059</v>
      </c>
      <c r="G25" s="317">
        <v>104058.15</v>
      </c>
      <c r="H25" s="315">
        <v>0</v>
      </c>
      <c r="I25" s="315">
        <v>0</v>
      </c>
      <c r="J25" s="315">
        <v>0</v>
      </c>
      <c r="K25" s="319">
        <v>0</v>
      </c>
      <c r="M25" s="304"/>
    </row>
    <row r="26" spans="1:13" s="303" customFormat="1" ht="13.5" thickBot="1">
      <c r="A26" s="305" t="s">
        <v>398</v>
      </c>
      <c r="B26" s="306"/>
      <c r="C26" s="320"/>
      <c r="D26" s="329"/>
      <c r="E26" s="321"/>
      <c r="F26" s="306"/>
      <c r="G26" s="307"/>
      <c r="H26" s="306"/>
      <c r="I26" s="306"/>
      <c r="J26" s="306"/>
      <c r="K26" s="308"/>
      <c r="M26" s="304"/>
    </row>
    <row r="27" spans="1:13" s="25" customFormat="1" ht="12.75">
      <c r="A27" s="314" t="s">
        <v>397</v>
      </c>
      <c r="B27" s="315">
        <v>199256</v>
      </c>
      <c r="C27" s="316">
        <v>128992</v>
      </c>
      <c r="D27" s="317">
        <f>B27-C27</f>
        <v>70264</v>
      </c>
      <c r="E27" s="318">
        <v>0</v>
      </c>
      <c r="F27" s="315">
        <v>50000</v>
      </c>
      <c r="G27" s="317">
        <v>20263.6</v>
      </c>
      <c r="H27" s="315">
        <v>0</v>
      </c>
      <c r="I27" s="315">
        <v>0</v>
      </c>
      <c r="J27" s="315">
        <v>0</v>
      </c>
      <c r="K27" s="319">
        <v>0</v>
      </c>
      <c r="M27" s="304"/>
    </row>
    <row r="28" spans="1:13" s="303" customFormat="1" ht="13.5" thickBot="1">
      <c r="A28" s="305" t="s">
        <v>399</v>
      </c>
      <c r="B28" s="306"/>
      <c r="C28" s="320"/>
      <c r="D28" s="307"/>
      <c r="E28" s="321"/>
      <c r="F28" s="306"/>
      <c r="G28" s="307"/>
      <c r="H28" s="306"/>
      <c r="I28" s="306"/>
      <c r="J28" s="306"/>
      <c r="K28" s="308"/>
      <c r="M28" s="304"/>
    </row>
    <row r="29" spans="1:13" s="25" customFormat="1" ht="13.5" thickBot="1">
      <c r="A29" s="305" t="s">
        <v>400</v>
      </c>
      <c r="B29" s="309">
        <v>37320</v>
      </c>
      <c r="C29" s="309">
        <v>13364</v>
      </c>
      <c r="D29" s="313">
        <f>B29-C29</f>
        <v>23956</v>
      </c>
      <c r="E29" s="309">
        <v>0</v>
      </c>
      <c r="F29" s="309">
        <v>11978</v>
      </c>
      <c r="G29" s="311">
        <v>11978</v>
      </c>
      <c r="H29" s="309">
        <v>0</v>
      </c>
      <c r="I29" s="309">
        <v>0</v>
      </c>
      <c r="J29" s="309">
        <v>0</v>
      </c>
      <c r="K29" s="312">
        <v>0</v>
      </c>
      <c r="M29" s="304"/>
    </row>
    <row r="30" spans="1:13" s="25" customFormat="1" ht="12.75">
      <c r="A30" s="314" t="s">
        <v>401</v>
      </c>
      <c r="B30" s="315">
        <v>505507.85</v>
      </c>
      <c r="C30" s="316">
        <f>125925.7+15800</f>
        <v>141725.7</v>
      </c>
      <c r="D30" s="317">
        <f>B30-C30</f>
        <v>363782.14999999997</v>
      </c>
      <c r="E30" s="318">
        <v>0</v>
      </c>
      <c r="F30" s="315">
        <v>291026</v>
      </c>
      <c r="G30" s="317">
        <v>72756.15</v>
      </c>
      <c r="H30" s="315">
        <v>0</v>
      </c>
      <c r="I30" s="315">
        <v>0</v>
      </c>
      <c r="J30" s="315">
        <v>0</v>
      </c>
      <c r="K30" s="319">
        <v>0</v>
      </c>
      <c r="M30" s="304"/>
    </row>
    <row r="31" spans="1:13" s="303" customFormat="1" ht="13.5" thickBot="1">
      <c r="A31" s="305" t="s">
        <v>402</v>
      </c>
      <c r="B31" s="306"/>
      <c r="C31" s="320"/>
      <c r="D31" s="307"/>
      <c r="E31" s="321"/>
      <c r="F31" s="306"/>
      <c r="G31" s="307"/>
      <c r="H31" s="306"/>
      <c r="I31" s="306"/>
      <c r="J31" s="306"/>
      <c r="K31" s="308"/>
      <c r="M31" s="304"/>
    </row>
    <row r="32" spans="1:13" s="25" customFormat="1" ht="13.5" thickBot="1">
      <c r="A32" s="305" t="s">
        <v>403</v>
      </c>
      <c r="B32" s="309">
        <v>46043</v>
      </c>
      <c r="C32" s="309">
        <v>28808.2</v>
      </c>
      <c r="D32" s="313">
        <f>B32-C32</f>
        <v>17234.8</v>
      </c>
      <c r="E32" s="309">
        <v>0</v>
      </c>
      <c r="F32" s="309">
        <v>10000</v>
      </c>
      <c r="G32" s="311">
        <v>7234.8</v>
      </c>
      <c r="H32" s="309">
        <v>0</v>
      </c>
      <c r="I32" s="309">
        <v>0</v>
      </c>
      <c r="J32" s="309">
        <v>0</v>
      </c>
      <c r="K32" s="312">
        <v>0</v>
      </c>
      <c r="M32" s="304"/>
    </row>
    <row r="33" spans="1:13" s="25" customFormat="1" ht="12.75">
      <c r="A33" s="314" t="s">
        <v>404</v>
      </c>
      <c r="B33" s="315">
        <v>152528</v>
      </c>
      <c r="C33" s="316">
        <v>32906.9</v>
      </c>
      <c r="D33" s="317">
        <f>B33-C33</f>
        <v>119621.1</v>
      </c>
      <c r="E33" s="318">
        <v>0</v>
      </c>
      <c r="F33" s="315">
        <v>59810</v>
      </c>
      <c r="G33" s="317">
        <v>59811.1</v>
      </c>
      <c r="H33" s="315">
        <v>0</v>
      </c>
      <c r="I33" s="315">
        <v>0</v>
      </c>
      <c r="J33" s="315">
        <v>0</v>
      </c>
      <c r="K33" s="319">
        <v>0</v>
      </c>
      <c r="M33" s="304"/>
    </row>
    <row r="34" spans="1:13" s="303" customFormat="1" ht="13.5" thickBot="1">
      <c r="A34" s="305" t="s">
        <v>405</v>
      </c>
      <c r="B34" s="306"/>
      <c r="C34" s="320"/>
      <c r="D34" s="307"/>
      <c r="E34" s="321"/>
      <c r="F34" s="306"/>
      <c r="G34" s="307"/>
      <c r="H34" s="306"/>
      <c r="I34" s="306"/>
      <c r="J34" s="306"/>
      <c r="K34" s="308"/>
      <c r="M34" s="304"/>
    </row>
    <row r="35" spans="1:13" s="25" customFormat="1" ht="12.75">
      <c r="A35" s="314" t="s">
        <v>406</v>
      </c>
      <c r="B35" s="315">
        <v>182900</v>
      </c>
      <c r="C35" s="316">
        <v>102639</v>
      </c>
      <c r="D35" s="317">
        <f>B35-C35</f>
        <v>80261</v>
      </c>
      <c r="E35" s="318">
        <v>0</v>
      </c>
      <c r="F35" s="315">
        <v>0</v>
      </c>
      <c r="G35" s="317">
        <v>80258.46</v>
      </c>
      <c r="H35" s="315">
        <v>0</v>
      </c>
      <c r="I35" s="315">
        <v>0</v>
      </c>
      <c r="J35" s="315">
        <v>0</v>
      </c>
      <c r="K35" s="319">
        <v>0</v>
      </c>
      <c r="M35" s="304"/>
    </row>
    <row r="36" spans="1:13" ht="13.5" thickBot="1">
      <c r="A36" s="305" t="s">
        <v>407</v>
      </c>
      <c r="B36" s="306"/>
      <c r="C36" s="320"/>
      <c r="D36" s="307"/>
      <c r="E36" s="321"/>
      <c r="F36" s="306"/>
      <c r="G36" s="307"/>
      <c r="H36" s="306"/>
      <c r="I36" s="306"/>
      <c r="J36" s="306"/>
      <c r="K36" s="308"/>
      <c r="M36" s="304"/>
    </row>
    <row r="37" ht="12.75">
      <c r="M37" s="304"/>
    </row>
    <row r="38" spans="1:13" ht="12.75">
      <c r="A38" s="330" t="s">
        <v>408</v>
      </c>
      <c r="M38" s="304"/>
    </row>
    <row r="39" ht="12.75">
      <c r="M39" s="304"/>
    </row>
    <row r="40" ht="12.75">
      <c r="M40" s="304"/>
    </row>
    <row r="41" ht="12.75">
      <c r="M41" s="304"/>
    </row>
    <row r="42" spans="11:13" ht="13.5" thickBot="1">
      <c r="K42" s="50" t="s">
        <v>57</v>
      </c>
      <c r="M42" s="304"/>
    </row>
    <row r="43" spans="1:13" ht="14.25" thickBot="1" thickTop="1">
      <c r="A43" s="287" t="s">
        <v>2</v>
      </c>
      <c r="B43" s="288" t="s">
        <v>3</v>
      </c>
      <c r="C43" s="288" t="s">
        <v>4</v>
      </c>
      <c r="D43" s="288" t="s">
        <v>5</v>
      </c>
      <c r="E43" s="289" t="s">
        <v>6</v>
      </c>
      <c r="F43" s="290" t="s">
        <v>7</v>
      </c>
      <c r="G43" s="291"/>
      <c r="H43" s="292" t="s">
        <v>8</v>
      </c>
      <c r="I43" s="292" t="s">
        <v>378</v>
      </c>
      <c r="J43" s="290" t="s">
        <v>9</v>
      </c>
      <c r="K43" s="291"/>
      <c r="M43" s="304"/>
    </row>
    <row r="44" spans="1:13" ht="13.5" thickTop="1">
      <c r="A44" s="293"/>
      <c r="B44" s="293"/>
      <c r="C44" s="293"/>
      <c r="D44" s="294" t="s">
        <v>10</v>
      </c>
      <c r="E44" s="294" t="s">
        <v>11</v>
      </c>
      <c r="F44" s="288" t="s">
        <v>12</v>
      </c>
      <c r="G44" s="292" t="s">
        <v>12</v>
      </c>
      <c r="H44" s="295" t="s">
        <v>379</v>
      </c>
      <c r="I44" s="294" t="s">
        <v>65</v>
      </c>
      <c r="J44" s="288" t="s">
        <v>14</v>
      </c>
      <c r="K44" s="288" t="s">
        <v>15</v>
      </c>
      <c r="M44" s="304"/>
    </row>
    <row r="45" spans="1:13" ht="13.5" thickBot="1">
      <c r="A45" s="293"/>
      <c r="B45" s="293"/>
      <c r="C45" s="293"/>
      <c r="D45" s="294" t="s">
        <v>66</v>
      </c>
      <c r="E45" s="294">
        <v>2008</v>
      </c>
      <c r="F45" s="294" t="s">
        <v>16</v>
      </c>
      <c r="G45" s="295" t="s">
        <v>17</v>
      </c>
      <c r="H45" s="295" t="s">
        <v>380</v>
      </c>
      <c r="I45" s="294" t="s">
        <v>67</v>
      </c>
      <c r="J45" s="294">
        <v>2009</v>
      </c>
      <c r="K45" s="294" t="s">
        <v>19</v>
      </c>
      <c r="M45" s="304"/>
    </row>
    <row r="46" spans="1:13" s="25" customFormat="1" ht="13.5" thickBot="1">
      <c r="A46" s="331" t="s">
        <v>409</v>
      </c>
      <c r="B46" s="332">
        <v>228200</v>
      </c>
      <c r="C46" s="332">
        <v>226507.54</v>
      </c>
      <c r="D46" s="317">
        <f>B46-C46</f>
        <v>1692.4599999999919</v>
      </c>
      <c r="E46" s="332">
        <v>0</v>
      </c>
      <c r="F46" s="332">
        <v>0</v>
      </c>
      <c r="G46" s="310">
        <v>1692.46</v>
      </c>
      <c r="H46" s="332">
        <v>0</v>
      </c>
      <c r="I46" s="332">
        <v>0</v>
      </c>
      <c r="J46" s="332">
        <v>0</v>
      </c>
      <c r="K46" s="332">
        <v>0</v>
      </c>
      <c r="M46" s="304"/>
    </row>
    <row r="47" spans="1:13" s="25" customFormat="1" ht="12.75">
      <c r="A47" s="333" t="s">
        <v>404</v>
      </c>
      <c r="B47" s="315">
        <v>97755</v>
      </c>
      <c r="C47" s="316">
        <v>80861</v>
      </c>
      <c r="D47" s="317">
        <f>B47-C47</f>
        <v>16894</v>
      </c>
      <c r="E47" s="318">
        <v>0</v>
      </c>
      <c r="F47" s="315">
        <v>0</v>
      </c>
      <c r="G47" s="317">
        <v>0</v>
      </c>
      <c r="H47" s="315">
        <v>16894</v>
      </c>
      <c r="I47" s="315">
        <v>0</v>
      </c>
      <c r="J47" s="315">
        <v>0</v>
      </c>
      <c r="K47" s="315">
        <v>0</v>
      </c>
      <c r="M47" s="304"/>
    </row>
    <row r="48" spans="1:13" ht="13.5" thickBot="1">
      <c r="A48" s="334" t="s">
        <v>410</v>
      </c>
      <c r="B48" s="306"/>
      <c r="C48" s="320"/>
      <c r="D48" s="307"/>
      <c r="E48" s="321"/>
      <c r="F48" s="306"/>
      <c r="G48" s="307"/>
      <c r="H48" s="306"/>
      <c r="I48" s="306"/>
      <c r="J48" s="306"/>
      <c r="K48" s="306"/>
      <c r="M48" s="304"/>
    </row>
    <row r="49" spans="1:13" s="25" customFormat="1" ht="12.75">
      <c r="A49" s="333" t="s">
        <v>404</v>
      </c>
      <c r="B49" s="315">
        <v>257879</v>
      </c>
      <c r="C49" s="316">
        <v>144407.5</v>
      </c>
      <c r="D49" s="317">
        <f>B49-C49</f>
        <v>113471.5</v>
      </c>
      <c r="E49" s="318">
        <v>0</v>
      </c>
      <c r="F49" s="315">
        <v>56735</v>
      </c>
      <c r="G49" s="317">
        <v>56736.5</v>
      </c>
      <c r="H49" s="315">
        <v>0</v>
      </c>
      <c r="I49" s="315">
        <v>0</v>
      </c>
      <c r="J49" s="315">
        <v>0</v>
      </c>
      <c r="K49" s="315">
        <v>0</v>
      </c>
      <c r="M49" s="304"/>
    </row>
    <row r="50" spans="1:13" ht="13.5" thickBot="1">
      <c r="A50" s="334" t="s">
        <v>411</v>
      </c>
      <c r="B50" s="306"/>
      <c r="C50" s="320"/>
      <c r="D50" s="307"/>
      <c r="E50" s="321"/>
      <c r="F50" s="306"/>
      <c r="G50" s="307"/>
      <c r="H50" s="306"/>
      <c r="I50" s="306"/>
      <c r="J50" s="306"/>
      <c r="K50" s="306"/>
      <c r="M50" s="304"/>
    </row>
    <row r="51" spans="1:13" s="25" customFormat="1" ht="12.75">
      <c r="A51" s="333" t="s">
        <v>412</v>
      </c>
      <c r="B51" s="315">
        <v>314504</v>
      </c>
      <c r="C51" s="316">
        <v>283712.86</v>
      </c>
      <c r="D51" s="317">
        <f>B51-C51</f>
        <v>30791.140000000014</v>
      </c>
      <c r="E51" s="318">
        <v>0</v>
      </c>
      <c r="F51" s="315">
        <v>12316</v>
      </c>
      <c r="G51" s="317">
        <v>18475.14</v>
      </c>
      <c r="H51" s="315">
        <v>0</v>
      </c>
      <c r="I51" s="315">
        <v>0</v>
      </c>
      <c r="J51" s="315">
        <v>0</v>
      </c>
      <c r="K51" s="315">
        <v>0</v>
      </c>
      <c r="M51" s="304"/>
    </row>
    <row r="52" spans="1:13" s="303" customFormat="1" ht="13.5" thickBot="1">
      <c r="A52" s="334" t="s">
        <v>413</v>
      </c>
      <c r="B52" s="306"/>
      <c r="C52" s="320"/>
      <c r="D52" s="307"/>
      <c r="E52" s="321"/>
      <c r="F52" s="306"/>
      <c r="G52" s="307"/>
      <c r="H52" s="306"/>
      <c r="I52" s="306"/>
      <c r="J52" s="306"/>
      <c r="K52" s="306"/>
      <c r="M52" s="304"/>
    </row>
    <row r="53" spans="1:13" s="25" customFormat="1" ht="12.75">
      <c r="A53" s="333" t="s">
        <v>404</v>
      </c>
      <c r="B53" s="315">
        <v>323635</v>
      </c>
      <c r="C53" s="316">
        <v>209606.84</v>
      </c>
      <c r="D53" s="317">
        <f>B53-C53</f>
        <v>114028.16</v>
      </c>
      <c r="E53" s="318">
        <v>0</v>
      </c>
      <c r="F53" s="315">
        <v>10000</v>
      </c>
      <c r="G53" s="317">
        <v>104028.16</v>
      </c>
      <c r="H53" s="315">
        <v>0</v>
      </c>
      <c r="I53" s="315">
        <v>0</v>
      </c>
      <c r="J53" s="315">
        <v>0</v>
      </c>
      <c r="K53" s="315">
        <v>0</v>
      </c>
      <c r="M53" s="304"/>
    </row>
    <row r="54" spans="1:13" s="303" customFormat="1" ht="13.5" thickBot="1">
      <c r="A54" s="334" t="s">
        <v>414</v>
      </c>
      <c r="B54" s="306"/>
      <c r="C54" s="320"/>
      <c r="D54" s="307"/>
      <c r="E54" s="321"/>
      <c r="F54" s="306"/>
      <c r="G54" s="307"/>
      <c r="H54" s="306"/>
      <c r="I54" s="306"/>
      <c r="J54" s="306"/>
      <c r="K54" s="306"/>
      <c r="M54" s="304"/>
    </row>
    <row r="55" spans="1:13" s="25" customFormat="1" ht="12.75">
      <c r="A55" s="333" t="s">
        <v>415</v>
      </c>
      <c r="B55" s="315">
        <v>1563930.76</v>
      </c>
      <c r="C55" s="316">
        <v>1279080.1</v>
      </c>
      <c r="D55" s="317">
        <f>B55-C55</f>
        <v>284850.6599999999</v>
      </c>
      <c r="E55" s="318">
        <v>0</v>
      </c>
      <c r="F55" s="315">
        <v>0</v>
      </c>
      <c r="G55" s="317">
        <v>284850.1</v>
      </c>
      <c r="H55" s="315">
        <v>0</v>
      </c>
      <c r="I55" s="315">
        <v>0</v>
      </c>
      <c r="J55" s="315">
        <v>0</v>
      </c>
      <c r="K55" s="315">
        <v>0</v>
      </c>
      <c r="M55" s="304"/>
    </row>
    <row r="56" spans="1:13" ht="13.5" thickBot="1">
      <c r="A56" s="334" t="s">
        <v>416</v>
      </c>
      <c r="B56" s="306"/>
      <c r="C56" s="320"/>
      <c r="D56" s="307"/>
      <c r="E56" s="321"/>
      <c r="F56" s="306"/>
      <c r="G56" s="307"/>
      <c r="H56" s="306"/>
      <c r="I56" s="306"/>
      <c r="J56" s="306"/>
      <c r="K56" s="306"/>
      <c r="M56" s="304"/>
    </row>
    <row r="57" spans="1:13" s="25" customFormat="1" ht="13.5" thickBot="1">
      <c r="A57" s="331" t="s">
        <v>417</v>
      </c>
      <c r="B57" s="332">
        <v>217897.5</v>
      </c>
      <c r="C57" s="332">
        <v>188664.3</v>
      </c>
      <c r="D57" s="310">
        <f>B57-C57</f>
        <v>29233.20000000001</v>
      </c>
      <c r="E57" s="332">
        <v>0</v>
      </c>
      <c r="F57" s="332">
        <v>23386</v>
      </c>
      <c r="G57" s="310">
        <v>5847.2</v>
      </c>
      <c r="H57" s="332">
        <v>0</v>
      </c>
      <c r="I57" s="332">
        <v>0</v>
      </c>
      <c r="J57" s="332">
        <v>0</v>
      </c>
      <c r="K57" s="332">
        <v>0</v>
      </c>
      <c r="M57" s="304"/>
    </row>
    <row r="58" spans="1:13" s="25" customFormat="1" ht="13.5" thickBot="1">
      <c r="A58" s="331" t="s">
        <v>418</v>
      </c>
      <c r="B58" s="332">
        <v>67977</v>
      </c>
      <c r="C58" s="332">
        <v>3206</v>
      </c>
      <c r="D58" s="313">
        <f>B58-C58</f>
        <v>64771</v>
      </c>
      <c r="E58" s="332">
        <v>0</v>
      </c>
      <c r="F58" s="332">
        <v>50000</v>
      </c>
      <c r="G58" s="310">
        <v>14771</v>
      </c>
      <c r="H58" s="332">
        <v>0</v>
      </c>
      <c r="I58" s="332">
        <v>0</v>
      </c>
      <c r="J58" s="332">
        <v>0</v>
      </c>
      <c r="K58" s="332">
        <v>0</v>
      </c>
      <c r="M58" s="304"/>
    </row>
    <row r="59" spans="1:11" s="25" customFormat="1" ht="12.75">
      <c r="A59" s="333" t="s">
        <v>419</v>
      </c>
      <c r="B59" s="315">
        <v>1024500.76</v>
      </c>
      <c r="C59" s="316">
        <v>382611.83</v>
      </c>
      <c r="D59" s="317">
        <f>B59-C59</f>
        <v>641888.9299999999</v>
      </c>
      <c r="E59" s="318">
        <v>0</v>
      </c>
      <c r="F59" s="315">
        <v>300000</v>
      </c>
      <c r="G59" s="315">
        <v>341888.93</v>
      </c>
      <c r="H59" s="315">
        <v>0</v>
      </c>
      <c r="I59" s="315">
        <v>0</v>
      </c>
      <c r="J59" s="315">
        <v>0</v>
      </c>
      <c r="K59" s="315">
        <v>0</v>
      </c>
    </row>
    <row r="60" spans="1:13" s="25" customFormat="1" ht="13.5" thickBot="1">
      <c r="A60" s="334" t="s">
        <v>420</v>
      </c>
      <c r="B60" s="309"/>
      <c r="C60" s="335"/>
      <c r="D60" s="309"/>
      <c r="E60" s="336"/>
      <c r="F60" s="309"/>
      <c r="G60" s="309"/>
      <c r="H60" s="309"/>
      <c r="I60" s="309"/>
      <c r="J60" s="309"/>
      <c r="K60" s="309"/>
      <c r="M60" s="337"/>
    </row>
    <row r="61" spans="1:13" s="25" customFormat="1" ht="12.75">
      <c r="A61" s="333" t="s">
        <v>421</v>
      </c>
      <c r="B61" s="315">
        <v>68104</v>
      </c>
      <c r="C61" s="316">
        <v>2200</v>
      </c>
      <c r="D61" s="317">
        <f>B61-C61</f>
        <v>65904</v>
      </c>
      <c r="E61" s="318">
        <v>0</v>
      </c>
      <c r="F61" s="315">
        <v>0</v>
      </c>
      <c r="G61" s="315">
        <v>0</v>
      </c>
      <c r="H61" s="315">
        <v>65904</v>
      </c>
      <c r="I61" s="315">
        <v>0</v>
      </c>
      <c r="J61" s="315">
        <v>0</v>
      </c>
      <c r="K61" s="315">
        <v>0</v>
      </c>
      <c r="M61" s="337"/>
    </row>
    <row r="62" spans="1:11" s="25" customFormat="1" ht="13.5" thickBot="1">
      <c r="A62" s="338" t="s">
        <v>422</v>
      </c>
      <c r="B62" s="339"/>
      <c r="C62" s="340"/>
      <c r="D62" s="309"/>
      <c r="E62" s="341"/>
      <c r="F62" s="339"/>
      <c r="G62" s="339"/>
      <c r="H62" s="339"/>
      <c r="I62" s="339"/>
      <c r="J62" s="339"/>
      <c r="K62" s="339"/>
    </row>
    <row r="63" spans="1:11" s="25" customFormat="1" ht="13.5" thickBot="1">
      <c r="A63" s="331" t="s">
        <v>423</v>
      </c>
      <c r="B63" s="332">
        <v>11014988.74</v>
      </c>
      <c r="C63" s="342">
        <v>9375589.54</v>
      </c>
      <c r="D63" s="310">
        <f>B63-C63</f>
        <v>1639399.2000000011</v>
      </c>
      <c r="E63" s="332">
        <v>0</v>
      </c>
      <c r="F63" s="332">
        <v>300000</v>
      </c>
      <c r="G63" s="332">
        <v>1339399.2</v>
      </c>
      <c r="H63" s="332">
        <v>0</v>
      </c>
      <c r="I63" s="343">
        <v>0</v>
      </c>
      <c r="J63" s="332">
        <v>0</v>
      </c>
      <c r="K63" s="332">
        <v>0</v>
      </c>
    </row>
    <row r="64" spans="1:11" s="25" customFormat="1" ht="12.75">
      <c r="A64" s="333" t="s">
        <v>424</v>
      </c>
      <c r="B64" s="339">
        <v>238762.4</v>
      </c>
      <c r="C64" s="339">
        <v>222966.4</v>
      </c>
      <c r="D64" s="339">
        <f>B64-C64</f>
        <v>15796</v>
      </c>
      <c r="E64" s="339">
        <v>0</v>
      </c>
      <c r="F64" s="339">
        <v>0</v>
      </c>
      <c r="G64" s="339">
        <v>15796</v>
      </c>
      <c r="H64" s="339">
        <v>0</v>
      </c>
      <c r="I64" s="339">
        <v>0</v>
      </c>
      <c r="J64" s="339">
        <v>0</v>
      </c>
      <c r="K64" s="339">
        <v>0</v>
      </c>
    </row>
    <row r="65" spans="1:11" s="25" customFormat="1" ht="13.5" thickBot="1">
      <c r="A65" s="334" t="s">
        <v>425</v>
      </c>
      <c r="B65" s="309"/>
      <c r="C65" s="309"/>
      <c r="D65" s="309"/>
      <c r="E65" s="309"/>
      <c r="F65" s="309"/>
      <c r="G65" s="309"/>
      <c r="H65" s="309"/>
      <c r="I65" s="309"/>
      <c r="J65" s="309"/>
      <c r="K65" s="309"/>
    </row>
    <row r="66" spans="1:11" s="346" customFormat="1" ht="12.75">
      <c r="A66" s="344"/>
      <c r="B66" s="345"/>
      <c r="C66" s="345"/>
      <c r="D66" s="345"/>
      <c r="E66" s="345"/>
      <c r="F66" s="345"/>
      <c r="G66" s="345"/>
      <c r="H66" s="345"/>
      <c r="I66" s="345"/>
      <c r="J66" s="345"/>
      <c r="K66" s="345"/>
    </row>
    <row r="67" spans="2:11" ht="12.75">
      <c r="B67" s="347"/>
      <c r="C67" s="347"/>
      <c r="D67" s="348"/>
      <c r="E67" s="347"/>
      <c r="F67" s="345"/>
      <c r="G67" s="349"/>
      <c r="H67" s="345"/>
      <c r="I67" s="347"/>
      <c r="J67" s="347"/>
      <c r="K67" s="347"/>
    </row>
    <row r="68" spans="1:11" ht="12.75">
      <c r="A68" s="330"/>
      <c r="B68" s="347"/>
      <c r="C68" s="347"/>
      <c r="D68" s="350"/>
      <c r="E68" s="347"/>
      <c r="F68" s="350"/>
      <c r="G68" s="350"/>
      <c r="H68" s="350"/>
      <c r="I68" s="350"/>
      <c r="J68" s="347"/>
      <c r="K68" s="347"/>
    </row>
    <row r="69" spans="1:11" ht="12.75">
      <c r="A69" s="330"/>
      <c r="B69" s="347"/>
      <c r="C69" s="347"/>
      <c r="D69" s="350"/>
      <c r="E69" s="347"/>
      <c r="F69" s="347"/>
      <c r="G69" s="348"/>
      <c r="H69" s="351"/>
      <c r="I69" s="347"/>
      <c r="J69" s="347"/>
      <c r="K69" s="347"/>
    </row>
    <row r="70" spans="1:11" ht="12.75">
      <c r="A70" s="330"/>
      <c r="B70" s="347"/>
      <c r="C70" s="347"/>
      <c r="D70" s="350"/>
      <c r="E70" s="347"/>
      <c r="F70" s="347"/>
      <c r="G70" s="348"/>
      <c r="H70" s="351"/>
      <c r="I70" s="347"/>
      <c r="J70" s="347"/>
      <c r="K70" s="347"/>
    </row>
    <row r="71" spans="1:11" ht="12.75">
      <c r="A71" s="330"/>
      <c r="B71" s="347"/>
      <c r="C71" s="347"/>
      <c r="D71" s="350"/>
      <c r="E71" s="347"/>
      <c r="F71" s="347"/>
      <c r="G71" s="348"/>
      <c r="H71" s="351"/>
      <c r="I71" s="347"/>
      <c r="J71" s="347"/>
      <c r="K71" s="347"/>
    </row>
    <row r="72" spans="1:11" ht="12.75">
      <c r="A72" s="330"/>
      <c r="B72" s="347"/>
      <c r="C72" s="347"/>
      <c r="D72" s="350"/>
      <c r="E72" s="347"/>
      <c r="F72" s="347"/>
      <c r="G72" s="348"/>
      <c r="H72" s="351"/>
      <c r="I72" s="347"/>
      <c r="J72" s="347"/>
      <c r="K72" s="347"/>
    </row>
    <row r="73" spans="1:11" ht="12.75">
      <c r="A73" s="330"/>
      <c r="B73" s="347"/>
      <c r="C73" s="347"/>
      <c r="D73" s="350"/>
      <c r="E73" s="347"/>
      <c r="F73" s="347"/>
      <c r="G73" s="348"/>
      <c r="H73" s="351"/>
      <c r="I73" s="347"/>
      <c r="J73" s="347"/>
      <c r="K73" s="347"/>
    </row>
    <row r="74" spans="1:11" ht="12.75">
      <c r="A74" s="330"/>
      <c r="B74" s="347"/>
      <c r="C74" s="347"/>
      <c r="D74" s="350"/>
      <c r="E74" s="347"/>
      <c r="F74" s="347"/>
      <c r="G74" s="348"/>
      <c r="H74" s="351"/>
      <c r="I74" s="347"/>
      <c r="J74" s="347"/>
      <c r="K74" s="347"/>
    </row>
    <row r="75" spans="1:11" ht="12.75">
      <c r="A75" s="330"/>
      <c r="B75" s="347"/>
      <c r="C75" s="347"/>
      <c r="D75" s="350"/>
      <c r="E75" s="347"/>
      <c r="F75" s="347"/>
      <c r="G75" s="348"/>
      <c r="H75" s="351"/>
      <c r="I75" s="347"/>
      <c r="J75" s="347"/>
      <c r="K75" s="347"/>
    </row>
    <row r="76" spans="1:11" ht="12.75">
      <c r="A76" s="330"/>
      <c r="B76" s="347"/>
      <c r="C76" s="347"/>
      <c r="D76" s="350"/>
      <c r="E76" s="347"/>
      <c r="F76" s="347"/>
      <c r="G76" s="348"/>
      <c r="H76" s="351"/>
      <c r="I76" s="347"/>
      <c r="J76" s="347"/>
      <c r="K76" s="347"/>
    </row>
    <row r="77" spans="1:11" ht="12.75">
      <c r="A77" s="330"/>
      <c r="B77" s="347"/>
      <c r="C77" s="347"/>
      <c r="D77" s="350"/>
      <c r="E77" s="347"/>
      <c r="F77" s="347"/>
      <c r="G77" s="348"/>
      <c r="H77" s="351"/>
      <c r="I77" s="347"/>
      <c r="J77" s="347"/>
      <c r="K77" s="347"/>
    </row>
    <row r="78" spans="1:11" ht="12.75">
      <c r="A78" s="330"/>
      <c r="B78" s="347"/>
      <c r="C78" s="347"/>
      <c r="D78" s="350"/>
      <c r="E78" s="347"/>
      <c r="F78" s="347"/>
      <c r="G78" s="348"/>
      <c r="H78" s="351"/>
      <c r="I78" s="347"/>
      <c r="J78" s="347"/>
      <c r="K78" s="347"/>
    </row>
    <row r="79" spans="1:11" ht="12.75">
      <c r="A79" s="330"/>
      <c r="B79" s="347"/>
      <c r="C79" s="347"/>
      <c r="D79" s="350"/>
      <c r="E79" s="347"/>
      <c r="F79" s="347"/>
      <c r="G79" s="348"/>
      <c r="H79" s="351"/>
      <c r="I79" s="347"/>
      <c r="J79" s="347"/>
      <c r="K79" s="347"/>
    </row>
    <row r="80" spans="1:11" ht="12.75">
      <c r="A80" s="330"/>
      <c r="B80" s="347"/>
      <c r="C80" s="347"/>
      <c r="D80" s="350"/>
      <c r="E80" s="347"/>
      <c r="F80" s="347"/>
      <c r="G80" s="348"/>
      <c r="H80" s="351"/>
      <c r="I80" s="347"/>
      <c r="J80" s="347"/>
      <c r="K80" s="347"/>
    </row>
    <row r="81" spans="1:12" ht="15.75" thickBot="1">
      <c r="A81" s="8" t="s">
        <v>21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86" t="s">
        <v>377</v>
      </c>
    </row>
    <row r="82" spans="1:12" ht="14.25" thickBot="1" thickTop="1">
      <c r="A82" s="287" t="s">
        <v>2</v>
      </c>
      <c r="B82" s="288" t="s">
        <v>22</v>
      </c>
      <c r="C82" s="292" t="s">
        <v>23</v>
      </c>
      <c r="D82" s="288" t="s">
        <v>426</v>
      </c>
      <c r="E82" s="288" t="s">
        <v>4</v>
      </c>
      <c r="F82" s="288" t="s">
        <v>5</v>
      </c>
      <c r="G82" s="353" t="s">
        <v>107</v>
      </c>
      <c r="H82" s="354" t="s">
        <v>427</v>
      </c>
      <c r="I82" s="355"/>
      <c r="J82" s="355"/>
      <c r="K82" s="291"/>
      <c r="L82" s="287" t="s">
        <v>428</v>
      </c>
    </row>
    <row r="83" spans="1:12" ht="13.5" thickTop="1">
      <c r="A83" s="293"/>
      <c r="B83" s="294" t="s">
        <v>25</v>
      </c>
      <c r="C83" s="295" t="s">
        <v>26</v>
      </c>
      <c r="D83" s="295" t="s">
        <v>429</v>
      </c>
      <c r="E83" s="294"/>
      <c r="F83" s="294" t="s">
        <v>81</v>
      </c>
      <c r="G83" s="294" t="s">
        <v>27</v>
      </c>
      <c r="H83" s="288" t="s">
        <v>28</v>
      </c>
      <c r="I83" s="292" t="s">
        <v>29</v>
      </c>
      <c r="J83" s="288" t="s">
        <v>111</v>
      </c>
      <c r="K83" s="294" t="s">
        <v>30</v>
      </c>
      <c r="L83" s="294" t="s">
        <v>430</v>
      </c>
    </row>
    <row r="84" spans="1:12" ht="13.5" thickBot="1">
      <c r="A84" s="296"/>
      <c r="B84" s="296"/>
      <c r="C84" s="296"/>
      <c r="D84" s="298" t="s">
        <v>431</v>
      </c>
      <c r="E84" s="297"/>
      <c r="F84" s="298" t="s">
        <v>31</v>
      </c>
      <c r="G84" s="297" t="s">
        <v>32</v>
      </c>
      <c r="H84" s="356"/>
      <c r="I84" s="297"/>
      <c r="J84" s="298">
        <v>349</v>
      </c>
      <c r="K84" s="297" t="s">
        <v>33</v>
      </c>
      <c r="L84" s="297" t="s">
        <v>432</v>
      </c>
    </row>
    <row r="85" spans="1:12" ht="13.5" customHeight="1" thickTop="1">
      <c r="A85" s="299" t="s">
        <v>381</v>
      </c>
      <c r="B85" s="300">
        <v>6527923.91</v>
      </c>
      <c r="C85" s="300">
        <v>56844000</v>
      </c>
      <c r="D85" s="300">
        <v>7909200</v>
      </c>
      <c r="E85" s="300">
        <v>71270849.07</v>
      </c>
      <c r="F85" s="315">
        <f>SUM(B85:D85)-E85</f>
        <v>10274.840000003576</v>
      </c>
      <c r="G85" s="300">
        <v>0</v>
      </c>
      <c r="H85" s="300">
        <v>0</v>
      </c>
      <c r="I85" s="300">
        <v>0</v>
      </c>
      <c r="J85" s="301">
        <v>0</v>
      </c>
      <c r="K85" s="300">
        <v>0</v>
      </c>
      <c r="L85" s="302">
        <v>0</v>
      </c>
    </row>
    <row r="86" spans="1:12" ht="13.5" customHeight="1" thickBot="1">
      <c r="A86" s="305" t="s">
        <v>382</v>
      </c>
      <c r="B86" s="309"/>
      <c r="C86" s="309"/>
      <c r="D86" s="309"/>
      <c r="E86" s="309"/>
      <c r="F86" s="309"/>
      <c r="G86" s="309"/>
      <c r="H86" s="309"/>
      <c r="I86" s="309"/>
      <c r="J86" s="311"/>
      <c r="K86" s="309"/>
      <c r="L86" s="312"/>
    </row>
    <row r="87" spans="1:12" ht="13.5" thickBot="1">
      <c r="A87" s="305" t="s">
        <v>383</v>
      </c>
      <c r="B87" s="309">
        <v>12285405.6</v>
      </c>
      <c r="C87" s="309">
        <f>8500000+30000</f>
        <v>8530000</v>
      </c>
      <c r="D87" s="309">
        <v>2900000</v>
      </c>
      <c r="E87" s="309">
        <v>23106657.46</v>
      </c>
      <c r="F87" s="315">
        <f>SUM(B87:D87)-E87</f>
        <v>608748.1400000006</v>
      </c>
      <c r="G87" s="309">
        <v>0</v>
      </c>
      <c r="H87" s="309">
        <v>0</v>
      </c>
      <c r="I87" s="309">
        <v>0</v>
      </c>
      <c r="J87" s="309">
        <v>0</v>
      </c>
      <c r="K87" s="309">
        <v>0</v>
      </c>
      <c r="L87" s="357">
        <v>0</v>
      </c>
    </row>
    <row r="88" spans="1:12" s="25" customFormat="1" ht="13.5" thickBot="1">
      <c r="A88" s="305" t="s">
        <v>384</v>
      </c>
      <c r="B88" s="309">
        <v>32380856.12</v>
      </c>
      <c r="C88" s="309">
        <v>12400000</v>
      </c>
      <c r="D88" s="309">
        <v>4000000</v>
      </c>
      <c r="E88" s="309">
        <v>42505177.81</v>
      </c>
      <c r="F88" s="315">
        <f>SUM(B88:D88)-E88</f>
        <v>6275678.310000002</v>
      </c>
      <c r="G88" s="309">
        <v>0</v>
      </c>
      <c r="H88" s="309">
        <v>0</v>
      </c>
      <c r="I88" s="309">
        <v>0</v>
      </c>
      <c r="J88" s="309">
        <v>0</v>
      </c>
      <c r="K88" s="309">
        <v>0</v>
      </c>
      <c r="L88" s="357">
        <v>0</v>
      </c>
    </row>
    <row r="89" spans="1:12" s="25" customFormat="1" ht="13.5" thickBot="1">
      <c r="A89" s="305" t="s">
        <v>385</v>
      </c>
      <c r="B89" s="309">
        <v>47589699.39</v>
      </c>
      <c r="C89" s="309">
        <v>16500000</v>
      </c>
      <c r="D89" s="309">
        <v>6760000</v>
      </c>
      <c r="E89" s="309">
        <v>71069837.83</v>
      </c>
      <c r="F89" s="315">
        <f>SUM(B89:D89)-E89</f>
        <v>-220138.43999999762</v>
      </c>
      <c r="G89" s="309">
        <v>0</v>
      </c>
      <c r="H89" s="309">
        <v>220138.44</v>
      </c>
      <c r="I89" s="309">
        <v>0</v>
      </c>
      <c r="J89" s="309">
        <v>0</v>
      </c>
      <c r="K89" s="309">
        <v>0</v>
      </c>
      <c r="L89" s="357">
        <v>0</v>
      </c>
    </row>
    <row r="90" spans="1:12" s="25" customFormat="1" ht="13.5" thickBot="1">
      <c r="A90" s="305" t="s">
        <v>386</v>
      </c>
      <c r="B90" s="309">
        <v>33992055.43</v>
      </c>
      <c r="C90" s="309">
        <v>17461500</v>
      </c>
      <c r="D90" s="309">
        <v>8200000</v>
      </c>
      <c r="E90" s="309">
        <v>59616711.56</v>
      </c>
      <c r="F90" s="315">
        <f>SUM(B90:D90)-E90</f>
        <v>36843.86999999732</v>
      </c>
      <c r="G90" s="309">
        <v>0</v>
      </c>
      <c r="H90" s="309">
        <v>0</v>
      </c>
      <c r="I90" s="309">
        <v>0</v>
      </c>
      <c r="J90" s="309">
        <v>0</v>
      </c>
      <c r="K90" s="309">
        <v>0</v>
      </c>
      <c r="L90" s="357">
        <v>0</v>
      </c>
    </row>
    <row r="91" spans="1:12" s="25" customFormat="1" ht="12.75">
      <c r="A91" s="314" t="s">
        <v>394</v>
      </c>
      <c r="B91" s="315">
        <v>49161650.84</v>
      </c>
      <c r="C91" s="315">
        <v>17000000</v>
      </c>
      <c r="D91" s="315">
        <v>9595000</v>
      </c>
      <c r="E91" s="315">
        <v>75490346.46</v>
      </c>
      <c r="F91" s="315">
        <f>SUM(B91:D91)-E91</f>
        <v>266304.38000001013</v>
      </c>
      <c r="G91" s="315">
        <v>0</v>
      </c>
      <c r="H91" s="315">
        <v>0</v>
      </c>
      <c r="I91" s="315">
        <v>0</v>
      </c>
      <c r="J91" s="315">
        <v>0</v>
      </c>
      <c r="K91" s="315">
        <v>0</v>
      </c>
      <c r="L91" s="319">
        <v>0</v>
      </c>
    </row>
    <row r="92" spans="1:12" ht="13.5" thickBot="1">
      <c r="A92" s="305" t="s">
        <v>388</v>
      </c>
      <c r="B92" s="306"/>
      <c r="C92" s="306"/>
      <c r="D92" s="306"/>
      <c r="E92" s="306"/>
      <c r="F92" s="306"/>
      <c r="G92" s="306"/>
      <c r="H92" s="306"/>
      <c r="I92" s="306"/>
      <c r="J92" s="306"/>
      <c r="K92" s="306"/>
      <c r="L92" s="308"/>
    </row>
    <row r="93" spans="1:12" s="25" customFormat="1" ht="13.5" thickBot="1">
      <c r="A93" s="305" t="s">
        <v>389</v>
      </c>
      <c r="B93" s="309">
        <v>23204879.26</v>
      </c>
      <c r="C93" s="309">
        <v>17000000</v>
      </c>
      <c r="D93" s="309">
        <v>4875000</v>
      </c>
      <c r="E93" s="309">
        <v>45079879.26</v>
      </c>
      <c r="F93" s="315">
        <f>SUM(B93:D93)-E93</f>
        <v>0</v>
      </c>
      <c r="G93" s="309">
        <v>0</v>
      </c>
      <c r="H93" s="309">
        <v>0</v>
      </c>
      <c r="I93" s="309">
        <v>0</v>
      </c>
      <c r="J93" s="309">
        <v>0</v>
      </c>
      <c r="K93" s="309">
        <v>0</v>
      </c>
      <c r="L93" s="312">
        <v>0</v>
      </c>
    </row>
    <row r="94" spans="1:12" s="327" customFormat="1" ht="13.5" thickBot="1">
      <c r="A94" s="322" t="s">
        <v>390</v>
      </c>
      <c r="B94" s="323">
        <v>2566239.98</v>
      </c>
      <c r="C94" s="323">
        <v>1616162.39</v>
      </c>
      <c r="D94" s="323">
        <v>0</v>
      </c>
      <c r="E94" s="323">
        <v>4122402.37</v>
      </c>
      <c r="F94" s="358" t="s">
        <v>433</v>
      </c>
      <c r="G94" s="323">
        <v>0</v>
      </c>
      <c r="H94" s="325">
        <v>0</v>
      </c>
      <c r="I94" s="323">
        <v>0</v>
      </c>
      <c r="J94" s="323">
        <v>0</v>
      </c>
      <c r="K94" s="323">
        <v>0</v>
      </c>
      <c r="L94" s="359">
        <v>0</v>
      </c>
    </row>
    <row r="95" spans="1:12" s="25" customFormat="1" ht="13.5" thickBot="1">
      <c r="A95" s="305" t="s">
        <v>392</v>
      </c>
      <c r="B95" s="309">
        <v>32736635.99</v>
      </c>
      <c r="C95" s="309">
        <v>17300000</v>
      </c>
      <c r="D95" s="309">
        <v>7366000</v>
      </c>
      <c r="E95" s="309">
        <v>54562739.14</v>
      </c>
      <c r="F95" s="315">
        <f>SUM(B95:D95)-E95</f>
        <v>2839896.849999994</v>
      </c>
      <c r="G95" s="309">
        <v>0</v>
      </c>
      <c r="H95" s="309">
        <v>0</v>
      </c>
      <c r="I95" s="309">
        <v>0</v>
      </c>
      <c r="J95" s="309">
        <v>0</v>
      </c>
      <c r="K95" s="309">
        <v>0</v>
      </c>
      <c r="L95" s="357">
        <v>0</v>
      </c>
    </row>
    <row r="96" spans="1:12" s="25" customFormat="1" ht="13.5" thickBot="1">
      <c r="A96" s="305" t="s">
        <v>393</v>
      </c>
      <c r="B96" s="309">
        <v>39632750.78</v>
      </c>
      <c r="C96" s="309">
        <v>19100000</v>
      </c>
      <c r="D96" s="309">
        <v>10000000</v>
      </c>
      <c r="E96" s="309">
        <v>67771335.93</v>
      </c>
      <c r="F96" s="315">
        <f>SUM(B96:D96)-E96</f>
        <v>961414.849999994</v>
      </c>
      <c r="G96" s="309">
        <v>0</v>
      </c>
      <c r="H96" s="309">
        <v>0</v>
      </c>
      <c r="I96" s="309">
        <v>0</v>
      </c>
      <c r="J96" s="309">
        <v>0</v>
      </c>
      <c r="K96" s="309">
        <v>0</v>
      </c>
      <c r="L96" s="357">
        <v>0</v>
      </c>
    </row>
    <row r="97" spans="1:12" s="25" customFormat="1" ht="12.75">
      <c r="A97" s="314" t="s">
        <v>394</v>
      </c>
      <c r="B97" s="315">
        <v>39093727.04</v>
      </c>
      <c r="C97" s="315">
        <v>29000000</v>
      </c>
      <c r="D97" s="315">
        <v>10360000</v>
      </c>
      <c r="E97" s="315">
        <v>77889403.68</v>
      </c>
      <c r="F97" s="315">
        <f>SUM(B97:D97)-E97</f>
        <v>564323.3599999845</v>
      </c>
      <c r="G97" s="315">
        <v>0</v>
      </c>
      <c r="H97" s="315">
        <v>0</v>
      </c>
      <c r="I97" s="315">
        <v>0</v>
      </c>
      <c r="J97" s="315">
        <v>0</v>
      </c>
      <c r="K97" s="315">
        <v>0</v>
      </c>
      <c r="L97" s="319">
        <v>0</v>
      </c>
    </row>
    <row r="98" spans="1:12" ht="13.5" thickBot="1">
      <c r="A98" s="305" t="s">
        <v>395</v>
      </c>
      <c r="B98" s="306"/>
      <c r="C98" s="306"/>
      <c r="D98" s="306"/>
      <c r="E98" s="306"/>
      <c r="F98" s="306"/>
      <c r="G98" s="306"/>
      <c r="H98" s="306"/>
      <c r="I98" s="306"/>
      <c r="J98" s="306"/>
      <c r="K98" s="306"/>
      <c r="L98" s="308"/>
    </row>
    <row r="99" spans="1:12" s="25" customFormat="1" ht="12.75">
      <c r="A99" s="314" t="s">
        <v>394</v>
      </c>
      <c r="B99" s="315">
        <v>29569248.38</v>
      </c>
      <c r="C99" s="315">
        <f>16200000+101000+20000</f>
        <v>16321000</v>
      </c>
      <c r="D99" s="315">
        <v>6060000</v>
      </c>
      <c r="E99" s="315">
        <v>46350555.2</v>
      </c>
      <c r="F99" s="315">
        <f>SUM(B99:D99)-E99</f>
        <v>5599693.179999992</v>
      </c>
      <c r="G99" s="315">
        <v>0</v>
      </c>
      <c r="H99" s="315">
        <v>0</v>
      </c>
      <c r="I99" s="315">
        <v>0</v>
      </c>
      <c r="J99" s="315">
        <v>0</v>
      </c>
      <c r="K99" s="315">
        <v>0</v>
      </c>
      <c r="L99" s="319">
        <v>0</v>
      </c>
    </row>
    <row r="100" spans="1:12" ht="13.5" thickBot="1">
      <c r="A100" s="305" t="s">
        <v>396</v>
      </c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  <c r="L100" s="308"/>
    </row>
    <row r="101" spans="1:12" s="25" customFormat="1" ht="13.5" thickBot="1">
      <c r="A101" s="305" t="s">
        <v>434</v>
      </c>
      <c r="B101" s="309">
        <v>10733004.48</v>
      </c>
      <c r="C101" s="309">
        <v>9969000</v>
      </c>
      <c r="D101" s="309">
        <v>1850000</v>
      </c>
      <c r="E101" s="309">
        <v>21751083.1</v>
      </c>
      <c r="F101" s="315">
        <f>SUM(B101:D101)-E101</f>
        <v>800921.379999999</v>
      </c>
      <c r="G101" s="309">
        <v>0</v>
      </c>
      <c r="H101" s="309">
        <v>0</v>
      </c>
      <c r="I101" s="309">
        <v>0</v>
      </c>
      <c r="J101" s="309">
        <v>0</v>
      </c>
      <c r="K101" s="309">
        <v>0</v>
      </c>
      <c r="L101" s="357">
        <v>0</v>
      </c>
    </row>
    <row r="102" spans="1:12" s="25" customFormat="1" ht="12.75">
      <c r="A102" s="314" t="s">
        <v>394</v>
      </c>
      <c r="B102" s="315">
        <v>8890396.33</v>
      </c>
      <c r="C102" s="315">
        <v>8007000</v>
      </c>
      <c r="D102" s="315">
        <v>1800000</v>
      </c>
      <c r="E102" s="315">
        <v>17697736.64</v>
      </c>
      <c r="F102" s="315">
        <f>SUM(B102:D102)-E102</f>
        <v>999659.6899999976</v>
      </c>
      <c r="G102" s="315">
        <v>0</v>
      </c>
      <c r="H102" s="315">
        <v>0</v>
      </c>
      <c r="I102" s="315">
        <v>0</v>
      </c>
      <c r="J102" s="315">
        <v>0</v>
      </c>
      <c r="K102" s="315">
        <v>0</v>
      </c>
      <c r="L102" s="319">
        <v>0</v>
      </c>
    </row>
    <row r="103" spans="1:12" ht="13.5" thickBot="1">
      <c r="A103" s="305" t="s">
        <v>435</v>
      </c>
      <c r="B103" s="306"/>
      <c r="C103" s="306"/>
      <c r="D103" s="306"/>
      <c r="E103" s="306"/>
      <c r="F103" s="306"/>
      <c r="G103" s="306"/>
      <c r="H103" s="306"/>
      <c r="I103" s="306"/>
      <c r="J103" s="306"/>
      <c r="K103" s="306"/>
      <c r="L103" s="308"/>
    </row>
    <row r="104" spans="1:12" ht="12.75">
      <c r="A104" s="314" t="s">
        <v>397</v>
      </c>
      <c r="B104" s="315">
        <v>24169668.63</v>
      </c>
      <c r="C104" s="315">
        <f>14000000+29497</f>
        <v>14029497</v>
      </c>
      <c r="D104" s="315">
        <v>10800000</v>
      </c>
      <c r="E104" s="315">
        <v>44041240.97</v>
      </c>
      <c r="F104" s="315">
        <f>SUM(B104:D104)-E104</f>
        <v>4957924.659999996</v>
      </c>
      <c r="G104" s="315">
        <v>0</v>
      </c>
      <c r="H104" s="315">
        <v>0</v>
      </c>
      <c r="I104" s="315">
        <v>0</v>
      </c>
      <c r="J104" s="315">
        <v>0</v>
      </c>
      <c r="K104" s="315">
        <v>0</v>
      </c>
      <c r="L104" s="319">
        <v>0</v>
      </c>
    </row>
    <row r="105" spans="1:12" ht="13.5" thickBot="1">
      <c r="A105" s="305" t="s">
        <v>398</v>
      </c>
      <c r="B105" s="306"/>
      <c r="C105" s="306"/>
      <c r="D105" s="306"/>
      <c r="E105" s="306"/>
      <c r="F105" s="306"/>
      <c r="G105" s="306"/>
      <c r="H105" s="306"/>
      <c r="I105" s="306"/>
      <c r="J105" s="306"/>
      <c r="K105" s="306"/>
      <c r="L105" s="308"/>
    </row>
    <row r="106" spans="1:12" s="25" customFormat="1" ht="12.75">
      <c r="A106" s="314" t="s">
        <v>397</v>
      </c>
      <c r="B106" s="315">
        <v>40816217.29</v>
      </c>
      <c r="C106" s="315">
        <v>24103700</v>
      </c>
      <c r="D106" s="315">
        <v>12000000</v>
      </c>
      <c r="E106" s="315">
        <v>76919917.29</v>
      </c>
      <c r="F106" s="315">
        <f>SUM(B106:D106)-E106</f>
        <v>0</v>
      </c>
      <c r="G106" s="315">
        <v>0</v>
      </c>
      <c r="H106" s="315">
        <v>0</v>
      </c>
      <c r="I106" s="315">
        <v>0</v>
      </c>
      <c r="J106" s="315">
        <v>0</v>
      </c>
      <c r="K106" s="315">
        <v>0</v>
      </c>
      <c r="L106" s="319">
        <v>0</v>
      </c>
    </row>
    <row r="107" spans="1:12" ht="13.5" thickBot="1">
      <c r="A107" s="305" t="s">
        <v>399</v>
      </c>
      <c r="B107" s="306"/>
      <c r="C107" s="306"/>
      <c r="D107" s="306"/>
      <c r="E107" s="306"/>
      <c r="F107" s="306"/>
      <c r="G107" s="306"/>
      <c r="H107" s="306"/>
      <c r="I107" s="306"/>
      <c r="J107" s="306"/>
      <c r="K107" s="306"/>
      <c r="L107" s="308"/>
    </row>
    <row r="108" spans="1:12" s="25" customFormat="1" ht="13.5" thickBot="1">
      <c r="A108" s="305" t="s">
        <v>400</v>
      </c>
      <c r="B108" s="309">
        <v>19197335.58</v>
      </c>
      <c r="C108" s="309">
        <v>14002500</v>
      </c>
      <c r="D108" s="309">
        <v>7400000</v>
      </c>
      <c r="E108" s="309">
        <v>40599835.58</v>
      </c>
      <c r="F108" s="315">
        <f>SUM(B108:D108)-E108</f>
        <v>0</v>
      </c>
      <c r="G108" s="309">
        <v>0</v>
      </c>
      <c r="H108" s="309">
        <v>0</v>
      </c>
      <c r="I108" s="309">
        <v>0</v>
      </c>
      <c r="J108" s="309">
        <v>0</v>
      </c>
      <c r="K108" s="309">
        <v>0</v>
      </c>
      <c r="L108" s="357">
        <v>0</v>
      </c>
    </row>
    <row r="109" spans="1:12" s="25" customFormat="1" ht="12.75">
      <c r="A109" s="314" t="s">
        <v>401</v>
      </c>
      <c r="B109" s="315">
        <v>35389812.23</v>
      </c>
      <c r="C109" s="315">
        <v>16000000</v>
      </c>
      <c r="D109" s="315">
        <v>9292000</v>
      </c>
      <c r="E109" s="315">
        <v>60031796.3</v>
      </c>
      <c r="F109" s="315">
        <f>SUM(B109:D109)-E109</f>
        <v>650015.9299999997</v>
      </c>
      <c r="G109" s="315">
        <v>0</v>
      </c>
      <c r="H109" s="315">
        <v>0</v>
      </c>
      <c r="I109" s="315">
        <v>0</v>
      </c>
      <c r="J109" s="315">
        <v>0</v>
      </c>
      <c r="K109" s="315">
        <v>0</v>
      </c>
      <c r="L109" s="319">
        <v>0</v>
      </c>
    </row>
    <row r="110" spans="1:12" ht="13.5" thickBot="1">
      <c r="A110" s="305" t="s">
        <v>402</v>
      </c>
      <c r="B110" s="306"/>
      <c r="C110" s="306"/>
      <c r="D110" s="306"/>
      <c r="E110" s="306"/>
      <c r="F110" s="306"/>
      <c r="G110" s="306"/>
      <c r="H110" s="306"/>
      <c r="I110" s="306"/>
      <c r="J110" s="306"/>
      <c r="K110" s="306"/>
      <c r="L110" s="308"/>
    </row>
    <row r="111" spans="1:12" s="25" customFormat="1" ht="12.75">
      <c r="A111" s="314" t="s">
        <v>436</v>
      </c>
      <c r="B111" s="315">
        <v>8904672.54</v>
      </c>
      <c r="C111" s="315">
        <v>12311000</v>
      </c>
      <c r="D111" s="315">
        <v>2800000</v>
      </c>
      <c r="E111" s="315">
        <v>23509485.62</v>
      </c>
      <c r="F111" s="315">
        <f>SUM(B111:D111)-E111</f>
        <v>506186.91999999806</v>
      </c>
      <c r="G111" s="315">
        <v>0</v>
      </c>
      <c r="H111" s="315">
        <v>0</v>
      </c>
      <c r="I111" s="315">
        <v>0</v>
      </c>
      <c r="J111" s="315">
        <v>0</v>
      </c>
      <c r="K111" s="315">
        <v>0</v>
      </c>
      <c r="L111" s="319">
        <v>0</v>
      </c>
    </row>
    <row r="112" spans="1:12" ht="13.5" thickBot="1">
      <c r="A112" s="305" t="s">
        <v>437</v>
      </c>
      <c r="B112" s="306"/>
      <c r="C112" s="306"/>
      <c r="D112" s="306"/>
      <c r="E112" s="306"/>
      <c r="F112" s="306"/>
      <c r="G112" s="306"/>
      <c r="H112" s="306"/>
      <c r="I112" s="306"/>
      <c r="J112" s="306"/>
      <c r="K112" s="306"/>
      <c r="L112" s="308"/>
    </row>
    <row r="113" spans="1:12" s="25" customFormat="1" ht="13.5" thickBot="1">
      <c r="A113" s="360" t="s">
        <v>403</v>
      </c>
      <c r="B113" s="339">
        <v>12694547.75</v>
      </c>
      <c r="C113" s="339">
        <v>20018000</v>
      </c>
      <c r="D113" s="339">
        <v>3073000</v>
      </c>
      <c r="E113" s="339">
        <v>35292931.08</v>
      </c>
      <c r="F113" s="315">
        <f>SUM(B113:D113)-E113</f>
        <v>492616.6700000018</v>
      </c>
      <c r="G113" s="339">
        <v>0</v>
      </c>
      <c r="H113" s="339">
        <v>0</v>
      </c>
      <c r="I113" s="339">
        <v>0</v>
      </c>
      <c r="J113" s="339">
        <v>0</v>
      </c>
      <c r="K113" s="339">
        <v>0</v>
      </c>
      <c r="L113" s="361">
        <v>0</v>
      </c>
    </row>
    <row r="114" spans="1:12" s="25" customFormat="1" ht="12.75">
      <c r="A114" s="314" t="s">
        <v>404</v>
      </c>
      <c r="B114" s="315">
        <v>7329934.42</v>
      </c>
      <c r="C114" s="315">
        <v>8000000</v>
      </c>
      <c r="D114" s="315">
        <v>4000000</v>
      </c>
      <c r="E114" s="315">
        <v>19329461.52</v>
      </c>
      <c r="F114" s="315">
        <f>SUM(B114:D114)-E114</f>
        <v>472.9000000022352</v>
      </c>
      <c r="G114" s="315">
        <v>0</v>
      </c>
      <c r="H114" s="315">
        <v>0</v>
      </c>
      <c r="I114" s="315">
        <v>0</v>
      </c>
      <c r="J114" s="315">
        <v>0</v>
      </c>
      <c r="K114" s="317">
        <v>0</v>
      </c>
      <c r="L114" s="319">
        <v>0</v>
      </c>
    </row>
    <row r="115" spans="1:12" ht="13.5" thickBot="1">
      <c r="A115" s="360" t="s">
        <v>405</v>
      </c>
      <c r="B115" s="362"/>
      <c r="C115" s="362"/>
      <c r="D115" s="362"/>
      <c r="E115" s="362"/>
      <c r="F115" s="306"/>
      <c r="G115" s="362"/>
      <c r="H115" s="362"/>
      <c r="I115" s="362"/>
      <c r="J115" s="362"/>
      <c r="K115" s="329"/>
      <c r="L115" s="363"/>
    </row>
    <row r="116" spans="1:12" s="25" customFormat="1" ht="12.75">
      <c r="A116" s="314" t="s">
        <v>438</v>
      </c>
      <c r="B116" s="315">
        <v>19991257.64</v>
      </c>
      <c r="C116" s="315">
        <v>26656700</v>
      </c>
      <c r="D116" s="315">
        <v>5880000</v>
      </c>
      <c r="E116" s="315">
        <v>52527957.64</v>
      </c>
      <c r="F116" s="315">
        <f>SUM(B116:D116)-E116</f>
        <v>0</v>
      </c>
      <c r="G116" s="315">
        <v>0</v>
      </c>
      <c r="H116" s="315">
        <v>0</v>
      </c>
      <c r="I116" s="315">
        <v>0</v>
      </c>
      <c r="J116" s="315">
        <v>0</v>
      </c>
      <c r="K116" s="315">
        <v>0</v>
      </c>
      <c r="L116" s="319">
        <v>0</v>
      </c>
    </row>
    <row r="117" spans="1:12" ht="13.5" thickBot="1">
      <c r="A117" s="364" t="s">
        <v>407</v>
      </c>
      <c r="B117" s="365"/>
      <c r="C117" s="365"/>
      <c r="D117" s="365"/>
      <c r="E117" s="365"/>
      <c r="F117" s="365"/>
      <c r="G117" s="365"/>
      <c r="H117" s="365"/>
      <c r="I117" s="365"/>
      <c r="J117" s="365"/>
      <c r="K117" s="365"/>
      <c r="L117" s="366"/>
    </row>
    <row r="118" ht="13.5" thickTop="1"/>
    <row r="120" ht="12.75">
      <c r="A120" s="367" t="s">
        <v>439</v>
      </c>
    </row>
    <row r="125" ht="13.5" thickBot="1">
      <c r="L125" s="50" t="s">
        <v>57</v>
      </c>
    </row>
    <row r="126" spans="1:12" ht="14.25" thickBot="1" thickTop="1">
      <c r="A126" s="287" t="s">
        <v>2</v>
      </c>
      <c r="B126" s="288" t="s">
        <v>22</v>
      </c>
      <c r="C126" s="292" t="s">
        <v>23</v>
      </c>
      <c r="D126" s="288" t="s">
        <v>426</v>
      </c>
      <c r="E126" s="288" t="s">
        <v>4</v>
      </c>
      <c r="F126" s="288" t="s">
        <v>5</v>
      </c>
      <c r="G126" s="353" t="s">
        <v>107</v>
      </c>
      <c r="H126" s="354" t="s">
        <v>427</v>
      </c>
      <c r="I126" s="355"/>
      <c r="J126" s="355"/>
      <c r="K126" s="291"/>
      <c r="L126" s="287" t="s">
        <v>428</v>
      </c>
    </row>
    <row r="127" spans="1:12" ht="13.5" thickTop="1">
      <c r="A127" s="293"/>
      <c r="B127" s="294" t="s">
        <v>25</v>
      </c>
      <c r="C127" s="295" t="s">
        <v>26</v>
      </c>
      <c r="D127" s="295" t="s">
        <v>429</v>
      </c>
      <c r="E127" s="294"/>
      <c r="F127" s="294" t="s">
        <v>81</v>
      </c>
      <c r="G127" s="294" t="s">
        <v>27</v>
      </c>
      <c r="H127" s="288" t="s">
        <v>28</v>
      </c>
      <c r="I127" s="292" t="s">
        <v>29</v>
      </c>
      <c r="J127" s="288" t="s">
        <v>111</v>
      </c>
      <c r="K127" s="294" t="s">
        <v>30</v>
      </c>
      <c r="L127" s="294" t="s">
        <v>430</v>
      </c>
    </row>
    <row r="128" spans="1:12" ht="13.5" thickBot="1">
      <c r="A128" s="296"/>
      <c r="B128" s="296"/>
      <c r="C128" s="296"/>
      <c r="D128" s="298" t="s">
        <v>431</v>
      </c>
      <c r="E128" s="297"/>
      <c r="F128" s="298" t="s">
        <v>31</v>
      </c>
      <c r="G128" s="297" t="s">
        <v>32</v>
      </c>
      <c r="H128" s="356"/>
      <c r="I128" s="297"/>
      <c r="J128" s="298">
        <v>349</v>
      </c>
      <c r="K128" s="297" t="s">
        <v>33</v>
      </c>
      <c r="L128" s="297" t="s">
        <v>432</v>
      </c>
    </row>
    <row r="129" spans="1:12" s="25" customFormat="1" ht="14.25" thickBot="1" thickTop="1">
      <c r="A129" s="368" t="s">
        <v>409</v>
      </c>
      <c r="B129" s="332">
        <v>12569848.37</v>
      </c>
      <c r="C129" s="332">
        <v>17620300</v>
      </c>
      <c r="D129" s="332">
        <v>2560000</v>
      </c>
      <c r="E129" s="332">
        <v>31827484.07</v>
      </c>
      <c r="F129" s="315">
        <f>SUM(B129:D129)-E129</f>
        <v>922664.299999997</v>
      </c>
      <c r="G129" s="332">
        <v>0</v>
      </c>
      <c r="H129" s="332">
        <v>0</v>
      </c>
      <c r="I129" s="332">
        <v>0</v>
      </c>
      <c r="J129" s="332">
        <v>0</v>
      </c>
      <c r="K129" s="332">
        <v>0</v>
      </c>
      <c r="L129" s="357">
        <v>0</v>
      </c>
    </row>
    <row r="130" spans="1:12" ht="12.75">
      <c r="A130" s="314" t="s">
        <v>404</v>
      </c>
      <c r="B130" s="315">
        <v>11661863.48</v>
      </c>
      <c r="C130" s="315">
        <v>12431700</v>
      </c>
      <c r="D130" s="315">
        <v>3000000</v>
      </c>
      <c r="E130" s="315">
        <v>27370613.31</v>
      </c>
      <c r="F130" s="315">
        <f>SUM(B130:D130)-E130</f>
        <v>-277049.8299999982</v>
      </c>
      <c r="G130" s="315">
        <v>0</v>
      </c>
      <c r="H130" s="315">
        <v>16894</v>
      </c>
      <c r="I130" s="315">
        <v>89288.81</v>
      </c>
      <c r="J130" s="315">
        <v>0</v>
      </c>
      <c r="K130" s="315">
        <v>170867.02</v>
      </c>
      <c r="L130" s="319">
        <v>0</v>
      </c>
    </row>
    <row r="131" spans="1:12" ht="13.5" thickBot="1">
      <c r="A131" s="305" t="s">
        <v>440</v>
      </c>
      <c r="B131" s="306"/>
      <c r="C131" s="306"/>
      <c r="D131" s="306"/>
      <c r="E131" s="306"/>
      <c r="F131" s="306"/>
      <c r="G131" s="306"/>
      <c r="H131" s="306"/>
      <c r="I131" s="306"/>
      <c r="J131" s="306"/>
      <c r="K131" s="306"/>
      <c r="L131" s="308"/>
    </row>
    <row r="132" spans="1:12" s="25" customFormat="1" ht="12.75">
      <c r="A132" s="314" t="s">
        <v>404</v>
      </c>
      <c r="B132" s="315">
        <v>11072068.06</v>
      </c>
      <c r="C132" s="315">
        <v>15850000</v>
      </c>
      <c r="D132" s="315">
        <v>2195000</v>
      </c>
      <c r="E132" s="315">
        <v>28896288.68</v>
      </c>
      <c r="F132" s="315">
        <f>SUM(B132:D132)-E132</f>
        <v>220779.38000000268</v>
      </c>
      <c r="G132" s="315">
        <v>0</v>
      </c>
      <c r="H132" s="315">
        <v>0</v>
      </c>
      <c r="I132" s="315">
        <v>0</v>
      </c>
      <c r="J132" s="315">
        <v>0</v>
      </c>
      <c r="K132" s="315">
        <v>0</v>
      </c>
      <c r="L132" s="319">
        <v>0</v>
      </c>
    </row>
    <row r="133" spans="1:12" ht="13.5" thickBot="1">
      <c r="A133" s="305" t="s">
        <v>411</v>
      </c>
      <c r="B133" s="306"/>
      <c r="C133" s="306"/>
      <c r="D133" s="306"/>
      <c r="E133" s="306"/>
      <c r="F133" s="306"/>
      <c r="G133" s="306"/>
      <c r="H133" s="306"/>
      <c r="I133" s="306"/>
      <c r="J133" s="306"/>
      <c r="K133" s="306"/>
      <c r="L133" s="308"/>
    </row>
    <row r="134" spans="1:12" s="25" customFormat="1" ht="12.75">
      <c r="A134" s="314" t="s">
        <v>412</v>
      </c>
      <c r="B134" s="315">
        <v>9817580.8</v>
      </c>
      <c r="C134" s="315">
        <v>31900000</v>
      </c>
      <c r="D134" s="315">
        <v>9396000</v>
      </c>
      <c r="E134" s="315">
        <v>51112206.8</v>
      </c>
      <c r="F134" s="315">
        <f>SUM(B134:D134)-E134</f>
        <v>1374</v>
      </c>
      <c r="G134" s="315">
        <v>0</v>
      </c>
      <c r="H134" s="315">
        <v>0</v>
      </c>
      <c r="I134" s="315">
        <v>0</v>
      </c>
      <c r="J134" s="315">
        <v>0</v>
      </c>
      <c r="K134" s="315">
        <v>0</v>
      </c>
      <c r="L134" s="319">
        <v>0</v>
      </c>
    </row>
    <row r="135" spans="1:12" ht="13.5" thickBot="1">
      <c r="A135" s="305" t="s">
        <v>413</v>
      </c>
      <c r="B135" s="306"/>
      <c r="C135" s="306"/>
      <c r="D135" s="306"/>
      <c r="E135" s="306"/>
      <c r="F135" s="306"/>
      <c r="G135" s="306"/>
      <c r="H135" s="306"/>
      <c r="I135" s="306"/>
      <c r="J135" s="306"/>
      <c r="K135" s="306"/>
      <c r="L135" s="308"/>
    </row>
    <row r="136" spans="1:13" s="25" customFormat="1" ht="12.75">
      <c r="A136" s="360" t="s">
        <v>404</v>
      </c>
      <c r="B136" s="339">
        <v>28415517.88</v>
      </c>
      <c r="C136" s="339">
        <v>22477800</v>
      </c>
      <c r="D136" s="339">
        <v>6525000</v>
      </c>
      <c r="E136" s="339">
        <v>57410465.12</v>
      </c>
      <c r="F136" s="315">
        <f>SUM(B136:D136)-E136</f>
        <v>7852.759999997914</v>
      </c>
      <c r="G136" s="339">
        <v>0</v>
      </c>
      <c r="H136" s="339">
        <v>0</v>
      </c>
      <c r="I136" s="339">
        <v>0</v>
      </c>
      <c r="J136" s="339">
        <v>0</v>
      </c>
      <c r="K136" s="339">
        <v>0</v>
      </c>
      <c r="L136" s="319">
        <v>0</v>
      </c>
      <c r="M136" s="352"/>
    </row>
    <row r="137" spans="1:12" ht="13.5" thickBot="1">
      <c r="A137" s="305" t="s">
        <v>414</v>
      </c>
      <c r="B137" s="306"/>
      <c r="C137" s="306"/>
      <c r="D137" s="306"/>
      <c r="E137" s="306"/>
      <c r="F137" s="306"/>
      <c r="G137" s="306"/>
      <c r="H137" s="306"/>
      <c r="I137" s="306"/>
      <c r="J137" s="306"/>
      <c r="K137" s="306"/>
      <c r="L137" s="308"/>
    </row>
    <row r="138" spans="1:12" ht="12.75">
      <c r="A138" s="314" t="s">
        <v>441</v>
      </c>
      <c r="B138" s="315">
        <v>25223508.35</v>
      </c>
      <c r="C138" s="315">
        <f>33737000+67429</f>
        <v>33804429</v>
      </c>
      <c r="D138" s="315">
        <v>5312000</v>
      </c>
      <c r="E138" s="315">
        <f>63665487.61-32000</f>
        <v>63633487.61</v>
      </c>
      <c r="F138" s="315">
        <f>SUM(B138:D138)-E138</f>
        <v>706449.7400000021</v>
      </c>
      <c r="G138" s="315">
        <v>0</v>
      </c>
      <c r="H138" s="315">
        <v>0</v>
      </c>
      <c r="I138" s="315">
        <v>0</v>
      </c>
      <c r="J138" s="315">
        <v>0</v>
      </c>
      <c r="K138" s="315">
        <v>0</v>
      </c>
      <c r="L138" s="319">
        <v>0</v>
      </c>
    </row>
    <row r="139" spans="1:12" ht="13.5" thickBot="1">
      <c r="A139" s="360" t="s">
        <v>442</v>
      </c>
      <c r="B139" s="362"/>
      <c r="C139" s="362"/>
      <c r="D139" s="362"/>
      <c r="E139" s="362"/>
      <c r="F139" s="306"/>
      <c r="G139" s="362"/>
      <c r="H139" s="362"/>
      <c r="I139" s="362"/>
      <c r="J139" s="362"/>
      <c r="K139" s="362"/>
      <c r="L139" s="363"/>
    </row>
    <row r="140" spans="1:12" s="25" customFormat="1" ht="13.5" thickBot="1">
      <c r="A140" s="314" t="s">
        <v>417</v>
      </c>
      <c r="B140" s="315">
        <v>4779241.31</v>
      </c>
      <c r="C140" s="315">
        <v>34151000</v>
      </c>
      <c r="D140" s="315">
        <v>3740000</v>
      </c>
      <c r="E140" s="315">
        <v>41677719.55</v>
      </c>
      <c r="F140" s="315">
        <f>SUM(B140:D140)-E140-G140</f>
        <v>197434.72000000533</v>
      </c>
      <c r="G140" s="315">
        <v>795087.04</v>
      </c>
      <c r="H140" s="315">
        <v>0</v>
      </c>
      <c r="I140" s="315">
        <v>0</v>
      </c>
      <c r="J140" s="315">
        <v>0</v>
      </c>
      <c r="K140" s="315">
        <v>0</v>
      </c>
      <c r="L140" s="319">
        <v>0</v>
      </c>
    </row>
    <row r="141" spans="1:12" s="25" customFormat="1" ht="13.5" thickBot="1">
      <c r="A141" s="368" t="s">
        <v>443</v>
      </c>
      <c r="B141" s="332">
        <v>10752182.5</v>
      </c>
      <c r="C141" s="332">
        <f>67860300+500000</f>
        <v>68360300</v>
      </c>
      <c r="D141" s="332">
        <v>7279000</v>
      </c>
      <c r="E141" s="310">
        <f>7779000+78136399.15</f>
        <v>85915399.15</v>
      </c>
      <c r="F141" s="332">
        <f>SUM(B141:D141)-E141</f>
        <v>476083.34999999404</v>
      </c>
      <c r="G141" s="332">
        <v>0</v>
      </c>
      <c r="H141" s="332">
        <v>0</v>
      </c>
      <c r="I141" s="332">
        <v>0</v>
      </c>
      <c r="J141" s="332">
        <v>0</v>
      </c>
      <c r="K141" s="332">
        <v>0</v>
      </c>
      <c r="L141" s="357">
        <v>0</v>
      </c>
    </row>
    <row r="142" spans="1:13" s="25" customFormat="1" ht="12.75">
      <c r="A142" s="360" t="s">
        <v>444</v>
      </c>
      <c r="B142" s="339">
        <v>143172975.92</v>
      </c>
      <c r="C142" s="339">
        <v>229552000</v>
      </c>
      <c r="D142" s="339">
        <v>0</v>
      </c>
      <c r="E142" s="339">
        <v>369489576.65</v>
      </c>
      <c r="F142" s="339">
        <f>B142+C142+D142-E142</f>
        <v>3235399.269999981</v>
      </c>
      <c r="G142" s="313">
        <v>0</v>
      </c>
      <c r="H142" s="313">
        <v>0</v>
      </c>
      <c r="I142" s="313">
        <v>0</v>
      </c>
      <c r="J142" s="313">
        <v>0</v>
      </c>
      <c r="K142" s="361">
        <v>0</v>
      </c>
      <c r="L142" s="369">
        <v>0</v>
      </c>
      <c r="M142" s="370"/>
    </row>
    <row r="143" spans="1:13" s="25" customFormat="1" ht="13.5" thickBot="1">
      <c r="A143" s="305" t="s">
        <v>420</v>
      </c>
      <c r="B143" s="309"/>
      <c r="C143" s="309"/>
      <c r="D143" s="309"/>
      <c r="E143" s="309"/>
      <c r="F143" s="309"/>
      <c r="G143" s="311"/>
      <c r="H143" s="311"/>
      <c r="I143" s="311"/>
      <c r="J143" s="311"/>
      <c r="K143" s="312"/>
      <c r="L143" s="369"/>
      <c r="M143" s="370"/>
    </row>
    <row r="144" spans="1:12" s="25" customFormat="1" ht="12.75">
      <c r="A144" s="314" t="s">
        <v>445</v>
      </c>
      <c r="B144" s="315">
        <v>58040959.27</v>
      </c>
      <c r="C144" s="315">
        <v>17820000</v>
      </c>
      <c r="D144" s="315">
        <v>0</v>
      </c>
      <c r="E144" s="315">
        <v>77642720.79</v>
      </c>
      <c r="F144" s="315">
        <f>B144+C144-E144</f>
        <v>-1781761.5199999958</v>
      </c>
      <c r="G144" s="315">
        <v>0</v>
      </c>
      <c r="H144" s="315">
        <v>65904</v>
      </c>
      <c r="I144" s="315">
        <v>1105857.52</v>
      </c>
      <c r="J144" s="315">
        <v>0</v>
      </c>
      <c r="K144" s="319">
        <v>610000</v>
      </c>
      <c r="L144" s="371">
        <v>0</v>
      </c>
    </row>
    <row r="145" spans="1:12" s="25" customFormat="1" ht="13.5" thickBot="1">
      <c r="A145" s="360" t="s">
        <v>446</v>
      </c>
      <c r="B145" s="339"/>
      <c r="C145" s="339"/>
      <c r="D145" s="339"/>
      <c r="E145" s="339"/>
      <c r="F145" s="339"/>
      <c r="G145" s="339"/>
      <c r="H145" s="339"/>
      <c r="I145" s="339"/>
      <c r="J145" s="339"/>
      <c r="K145" s="361"/>
      <c r="L145" s="369"/>
    </row>
    <row r="146" spans="1:13" s="25" customFormat="1" ht="13.5" thickBot="1">
      <c r="A146" s="314" t="s">
        <v>423</v>
      </c>
      <c r="B146" s="315">
        <v>37781177.65</v>
      </c>
      <c r="C146" s="315">
        <v>13796500</v>
      </c>
      <c r="D146" s="315">
        <v>0</v>
      </c>
      <c r="E146" s="315">
        <v>51186526.66</v>
      </c>
      <c r="F146" s="315">
        <v>0</v>
      </c>
      <c r="G146" s="315">
        <v>391150.99</v>
      </c>
      <c r="H146" s="315">
        <v>0</v>
      </c>
      <c r="I146" s="315">
        <v>0</v>
      </c>
      <c r="J146" s="315">
        <v>0</v>
      </c>
      <c r="K146" s="319">
        <v>0</v>
      </c>
      <c r="L146" s="371">
        <v>0</v>
      </c>
      <c r="M146" s="352"/>
    </row>
    <row r="147" spans="1:12" s="25" customFormat="1" ht="12.75">
      <c r="A147" s="314" t="s">
        <v>424</v>
      </c>
      <c r="B147" s="315">
        <v>1295708.08</v>
      </c>
      <c r="C147" s="315">
        <v>13901628</v>
      </c>
      <c r="D147" s="315">
        <v>0</v>
      </c>
      <c r="E147" s="315">
        <v>15194076.56</v>
      </c>
      <c r="F147" s="315">
        <f>B147+C147-E147</f>
        <v>3259.519999999553</v>
      </c>
      <c r="G147" s="315">
        <v>0</v>
      </c>
      <c r="H147" s="315">
        <v>0</v>
      </c>
      <c r="I147" s="315">
        <v>0</v>
      </c>
      <c r="J147" s="315">
        <v>0</v>
      </c>
      <c r="K147" s="319">
        <v>0</v>
      </c>
      <c r="L147" s="371">
        <v>0</v>
      </c>
    </row>
    <row r="148" spans="1:12" s="25" customFormat="1" ht="13.5" thickBot="1">
      <c r="A148" s="360" t="s">
        <v>425</v>
      </c>
      <c r="B148" s="339"/>
      <c r="C148" s="339"/>
      <c r="D148" s="339"/>
      <c r="E148" s="339"/>
      <c r="F148" s="339"/>
      <c r="G148" s="339"/>
      <c r="H148" s="339"/>
      <c r="I148" s="339"/>
      <c r="J148" s="339"/>
      <c r="K148" s="361"/>
      <c r="L148" s="369"/>
    </row>
    <row r="149" spans="1:12" s="25" customFormat="1" ht="13.5" thickBot="1">
      <c r="A149" s="372" t="s">
        <v>447</v>
      </c>
      <c r="B149" s="373">
        <v>5671794.5</v>
      </c>
      <c r="C149" s="373">
        <v>880000</v>
      </c>
      <c r="D149" s="373">
        <v>0</v>
      </c>
      <c r="E149" s="373">
        <v>6156769.59</v>
      </c>
      <c r="F149" s="373">
        <f>B149+C149-E149</f>
        <v>395024.91000000015</v>
      </c>
      <c r="G149" s="373">
        <v>0</v>
      </c>
      <c r="H149" s="373">
        <v>0</v>
      </c>
      <c r="I149" s="373">
        <v>0</v>
      </c>
      <c r="J149" s="373">
        <v>0</v>
      </c>
      <c r="K149" s="373">
        <v>0</v>
      </c>
      <c r="L149" s="373">
        <v>0</v>
      </c>
    </row>
    <row r="150" ht="13.5" thickTop="1"/>
    <row r="151" ht="15.75" customHeight="1">
      <c r="F151" s="49"/>
    </row>
    <row r="153" spans="6:11" ht="12.75">
      <c r="F153" s="49"/>
      <c r="G153" s="49"/>
      <c r="H153" s="49"/>
      <c r="I153" s="49"/>
      <c r="J153" s="49"/>
      <c r="K153" s="49"/>
    </row>
    <row r="154" ht="12.75">
      <c r="F154" s="49"/>
    </row>
    <row r="155" ht="12.75">
      <c r="F155" s="49"/>
    </row>
    <row r="158" ht="12.75">
      <c r="F158" s="49"/>
    </row>
    <row r="163" spans="1:13" ht="15.75" thickBot="1">
      <c r="A163" s="8" t="s">
        <v>21</v>
      </c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374" t="s">
        <v>377</v>
      </c>
      <c r="M163" s="375"/>
    </row>
    <row r="164" spans="1:13" ht="14.25" thickBot="1" thickTop="1">
      <c r="A164" s="287" t="s">
        <v>2</v>
      </c>
      <c r="B164" s="287" t="s">
        <v>34</v>
      </c>
      <c r="C164" s="9" t="s">
        <v>448</v>
      </c>
      <c r="D164" s="290" t="s">
        <v>35</v>
      </c>
      <c r="E164" s="355"/>
      <c r="F164" s="292" t="s">
        <v>36</v>
      </c>
      <c r="G164" s="292" t="s">
        <v>36</v>
      </c>
      <c r="H164" s="292" t="s">
        <v>88</v>
      </c>
      <c r="I164" s="292" t="s">
        <v>89</v>
      </c>
      <c r="J164" s="288" t="s">
        <v>36</v>
      </c>
      <c r="K164" s="292" t="s">
        <v>37</v>
      </c>
      <c r="L164" s="292" t="s">
        <v>38</v>
      </c>
      <c r="M164" s="376"/>
    </row>
    <row r="165" spans="1:13" ht="13.5" thickTop="1">
      <c r="A165" s="293"/>
      <c r="B165" s="293" t="s">
        <v>39</v>
      </c>
      <c r="C165" s="377" t="s">
        <v>449</v>
      </c>
      <c r="D165" s="287" t="s">
        <v>40</v>
      </c>
      <c r="E165" s="287" t="s">
        <v>41</v>
      </c>
      <c r="F165" s="295" t="s">
        <v>450</v>
      </c>
      <c r="G165" s="295" t="s">
        <v>91</v>
      </c>
      <c r="H165" s="295" t="s">
        <v>451</v>
      </c>
      <c r="I165" s="295" t="s">
        <v>116</v>
      </c>
      <c r="J165" s="294" t="s">
        <v>117</v>
      </c>
      <c r="K165" s="294" t="s">
        <v>44</v>
      </c>
      <c r="L165" s="295" t="s">
        <v>452</v>
      </c>
      <c r="M165" s="376"/>
    </row>
    <row r="166" spans="1:13" ht="13.5" thickBot="1">
      <c r="A166" s="296"/>
      <c r="B166" s="296"/>
      <c r="C166" s="378" t="s">
        <v>429</v>
      </c>
      <c r="D166" s="296" t="s">
        <v>45</v>
      </c>
      <c r="E166" s="296" t="s">
        <v>453</v>
      </c>
      <c r="F166" s="298" t="s">
        <v>454</v>
      </c>
      <c r="G166" s="296"/>
      <c r="H166" s="298" t="s">
        <v>455</v>
      </c>
      <c r="I166" s="297"/>
      <c r="J166" s="297" t="s">
        <v>120</v>
      </c>
      <c r="K166" s="296"/>
      <c r="L166" s="296" t="s">
        <v>456</v>
      </c>
      <c r="M166" s="376"/>
    </row>
    <row r="167" spans="1:13" ht="13.5" thickTop="1">
      <c r="A167" s="299" t="s">
        <v>381</v>
      </c>
      <c r="B167" s="300">
        <v>10274.84</v>
      </c>
      <c r="C167" s="379">
        <v>0</v>
      </c>
      <c r="D167" s="300">
        <v>0</v>
      </c>
      <c r="E167" s="300">
        <v>-2140.2</v>
      </c>
      <c r="F167" s="300">
        <f>B167-D167-E167</f>
        <v>12415.04</v>
      </c>
      <c r="G167" s="301">
        <v>0</v>
      </c>
      <c r="H167" s="300">
        <v>0</v>
      </c>
      <c r="I167" s="300">
        <v>0</v>
      </c>
      <c r="J167" s="300">
        <v>1003894.6</v>
      </c>
      <c r="K167" s="300">
        <v>0</v>
      </c>
      <c r="L167" s="302">
        <f>SUM(F167:K167)</f>
        <v>1016309.64</v>
      </c>
      <c r="M167" s="376"/>
    </row>
    <row r="168" spans="1:13" ht="13.5" thickBot="1">
      <c r="A168" s="305" t="s">
        <v>382</v>
      </c>
      <c r="B168" s="306"/>
      <c r="C168" s="380"/>
      <c r="D168" s="306"/>
      <c r="E168" s="306"/>
      <c r="F168" s="306"/>
      <c r="G168" s="307"/>
      <c r="H168" s="306"/>
      <c r="I168" s="306"/>
      <c r="J168" s="306"/>
      <c r="K168" s="306"/>
      <c r="L168" s="308"/>
      <c r="M168" s="352"/>
    </row>
    <row r="169" spans="1:13" s="25" customFormat="1" ht="13.5" thickBot="1">
      <c r="A169" s="305" t="s">
        <v>383</v>
      </c>
      <c r="B169" s="309">
        <v>608748.14</v>
      </c>
      <c r="C169" s="342">
        <v>0</v>
      </c>
      <c r="D169" s="309">
        <v>24.79</v>
      </c>
      <c r="E169" s="309">
        <v>420</v>
      </c>
      <c r="F169" s="309">
        <f>B169-D169-E169</f>
        <v>608303.35</v>
      </c>
      <c r="G169" s="310">
        <v>24.79</v>
      </c>
      <c r="H169" s="309">
        <v>0</v>
      </c>
      <c r="I169" s="309">
        <v>0</v>
      </c>
      <c r="J169" s="309">
        <v>238087.61</v>
      </c>
      <c r="K169" s="309">
        <v>0</v>
      </c>
      <c r="L169" s="312">
        <f>SUM(F169:K169)</f>
        <v>846415.75</v>
      </c>
      <c r="M169" s="352"/>
    </row>
    <row r="170" spans="1:13" s="25" customFormat="1" ht="13.5" thickBot="1">
      <c r="A170" s="305" t="s">
        <v>384</v>
      </c>
      <c r="B170" s="309">
        <v>6275678.31</v>
      </c>
      <c r="C170" s="342">
        <v>0</v>
      </c>
      <c r="D170" s="309">
        <v>42660</v>
      </c>
      <c r="E170" s="309">
        <v>0.24</v>
      </c>
      <c r="F170" s="309">
        <f>B170-D170-E170</f>
        <v>6233018.069999999</v>
      </c>
      <c r="G170" s="311">
        <v>42660</v>
      </c>
      <c r="H170" s="309">
        <v>0</v>
      </c>
      <c r="I170" s="309">
        <v>0</v>
      </c>
      <c r="J170" s="309">
        <v>215370</v>
      </c>
      <c r="K170" s="309">
        <v>0</v>
      </c>
      <c r="L170" s="312">
        <f>SUM(F170:K170)</f>
        <v>6491048.069999999</v>
      </c>
      <c r="M170" s="352"/>
    </row>
    <row r="171" spans="1:13" s="25" customFormat="1" ht="13.5" thickBot="1">
      <c r="A171" s="305" t="s">
        <v>385</v>
      </c>
      <c r="B171" s="309">
        <v>0</v>
      </c>
      <c r="C171" s="342">
        <v>0</v>
      </c>
      <c r="D171" s="309">
        <v>0</v>
      </c>
      <c r="E171" s="309">
        <v>0</v>
      </c>
      <c r="F171" s="309">
        <f>B171-D171-E171</f>
        <v>0</v>
      </c>
      <c r="G171" s="311">
        <v>0</v>
      </c>
      <c r="H171" s="309">
        <v>0</v>
      </c>
      <c r="I171" s="309">
        <v>0</v>
      </c>
      <c r="J171" s="309">
        <v>512839.35</v>
      </c>
      <c r="K171" s="309">
        <v>0</v>
      </c>
      <c r="L171" s="361">
        <f>SUM(F171:K171)</f>
        <v>512839.35</v>
      </c>
      <c r="M171" s="352"/>
    </row>
    <row r="172" spans="1:13" s="25" customFormat="1" ht="13.5" thickBot="1">
      <c r="A172" s="305" t="s">
        <v>386</v>
      </c>
      <c r="B172" s="309">
        <v>36843.87</v>
      </c>
      <c r="C172" s="342">
        <v>0</v>
      </c>
      <c r="D172" s="309">
        <v>162</v>
      </c>
      <c r="E172" s="309">
        <v>1198.99</v>
      </c>
      <c r="F172" s="325" t="s">
        <v>457</v>
      </c>
      <c r="G172" s="311">
        <v>162</v>
      </c>
      <c r="H172" s="309">
        <v>0</v>
      </c>
      <c r="I172" s="309">
        <v>0</v>
      </c>
      <c r="J172" s="309">
        <v>718910.09</v>
      </c>
      <c r="K172" s="335">
        <v>480</v>
      </c>
      <c r="L172" s="332">
        <v>820034.97</v>
      </c>
      <c r="M172" s="381"/>
    </row>
    <row r="173" spans="1:13" s="25" customFormat="1" ht="12.75">
      <c r="A173" s="314" t="s">
        <v>394</v>
      </c>
      <c r="B173" s="315">
        <v>266304.38</v>
      </c>
      <c r="C173" s="379">
        <v>0</v>
      </c>
      <c r="D173" s="315">
        <v>0</v>
      </c>
      <c r="E173" s="315">
        <v>0</v>
      </c>
      <c r="F173" s="339">
        <f>B173-D173-E173</f>
        <v>266304.38</v>
      </c>
      <c r="G173" s="317">
        <v>0</v>
      </c>
      <c r="H173" s="315">
        <v>0</v>
      </c>
      <c r="I173" s="315">
        <v>0</v>
      </c>
      <c r="J173" s="315">
        <v>237937</v>
      </c>
      <c r="K173" s="316">
        <v>15063</v>
      </c>
      <c r="L173" s="339">
        <f>SUM(F173:K173)</f>
        <v>519304.38</v>
      </c>
      <c r="M173" s="352"/>
    </row>
    <row r="174" spans="1:13" ht="13.5" thickBot="1">
      <c r="A174" s="305" t="s">
        <v>388</v>
      </c>
      <c r="B174" s="306"/>
      <c r="C174" s="380"/>
      <c r="D174" s="306"/>
      <c r="E174" s="306"/>
      <c r="F174" s="306"/>
      <c r="G174" s="307"/>
      <c r="H174" s="306"/>
      <c r="I174" s="306"/>
      <c r="J174" s="306"/>
      <c r="K174" s="320"/>
      <c r="L174" s="306"/>
      <c r="M174" s="352"/>
    </row>
    <row r="175" spans="1:13" s="25" customFormat="1" ht="13.5" thickBot="1">
      <c r="A175" s="305" t="s">
        <v>389</v>
      </c>
      <c r="B175" s="309">
        <v>0</v>
      </c>
      <c r="C175" s="342">
        <v>0</v>
      </c>
      <c r="D175" s="309">
        <v>0</v>
      </c>
      <c r="E175" s="309">
        <v>0</v>
      </c>
      <c r="F175" s="309">
        <f>B175-D175-E175</f>
        <v>0</v>
      </c>
      <c r="G175" s="311">
        <v>0</v>
      </c>
      <c r="H175" s="309">
        <v>0</v>
      </c>
      <c r="I175" s="309">
        <v>0</v>
      </c>
      <c r="J175" s="309">
        <v>254872.1</v>
      </c>
      <c r="K175" s="309">
        <v>5871.77</v>
      </c>
      <c r="L175" s="312">
        <f>SUM(F175:K175)</f>
        <v>260743.87</v>
      </c>
      <c r="M175" s="352"/>
    </row>
    <row r="176" spans="1:13" s="327" customFormat="1" ht="13.5" thickBot="1">
      <c r="A176" s="322" t="s">
        <v>390</v>
      </c>
      <c r="B176" s="323">
        <v>0</v>
      </c>
      <c r="C176" s="382">
        <v>0</v>
      </c>
      <c r="D176" s="323">
        <v>0</v>
      </c>
      <c r="E176" s="323">
        <v>0</v>
      </c>
      <c r="F176" s="323">
        <v>0</v>
      </c>
      <c r="G176" s="325">
        <v>0</v>
      </c>
      <c r="H176" s="323">
        <v>0</v>
      </c>
      <c r="I176" s="323">
        <v>0</v>
      </c>
      <c r="J176" s="323">
        <v>0</v>
      </c>
      <c r="K176" s="323">
        <v>0</v>
      </c>
      <c r="L176" s="326">
        <f>SUM(F176:K176)</f>
        <v>0</v>
      </c>
      <c r="M176" s="383"/>
    </row>
    <row r="177" spans="1:13" s="25" customFormat="1" ht="13.5" thickBot="1">
      <c r="A177" s="314" t="s">
        <v>392</v>
      </c>
      <c r="B177" s="315">
        <v>2839896.85</v>
      </c>
      <c r="C177" s="342">
        <v>0</v>
      </c>
      <c r="D177" s="315">
        <v>0</v>
      </c>
      <c r="E177" s="315">
        <v>0</v>
      </c>
      <c r="F177" s="325" t="s">
        <v>458</v>
      </c>
      <c r="G177" s="317">
        <v>0</v>
      </c>
      <c r="H177" s="315">
        <v>0</v>
      </c>
      <c r="I177" s="315">
        <v>0</v>
      </c>
      <c r="J177" s="315">
        <v>232176.5</v>
      </c>
      <c r="K177" s="315">
        <v>0</v>
      </c>
      <c r="L177" s="312">
        <v>3113473.35</v>
      </c>
      <c r="M177" s="352"/>
    </row>
    <row r="178" spans="1:13" s="25" customFormat="1" ht="13.5" thickBot="1">
      <c r="A178" s="368" t="s">
        <v>393</v>
      </c>
      <c r="B178" s="332">
        <v>961414.85</v>
      </c>
      <c r="C178" s="342">
        <v>0</v>
      </c>
      <c r="D178" s="332">
        <v>0</v>
      </c>
      <c r="E178" s="332">
        <v>0.34</v>
      </c>
      <c r="F178" s="309">
        <f>B178-D178-E178</f>
        <v>961414.51</v>
      </c>
      <c r="G178" s="310">
        <v>0</v>
      </c>
      <c r="H178" s="332">
        <v>0</v>
      </c>
      <c r="I178" s="332">
        <v>0</v>
      </c>
      <c r="J178" s="332">
        <v>374925.01</v>
      </c>
      <c r="K178" s="332">
        <v>0</v>
      </c>
      <c r="L178" s="312">
        <f>SUM(F178:K178)</f>
        <v>1336339.52</v>
      </c>
      <c r="M178" s="352"/>
    </row>
    <row r="179" spans="1:13" s="25" customFormat="1" ht="12.75">
      <c r="A179" s="314" t="s">
        <v>394</v>
      </c>
      <c r="B179" s="315">
        <v>564323.36</v>
      </c>
      <c r="C179" s="379">
        <v>0</v>
      </c>
      <c r="D179" s="315">
        <v>564323.54</v>
      </c>
      <c r="E179" s="315">
        <v>-0.18</v>
      </c>
      <c r="F179" s="339">
        <f>B179-D179-E179</f>
        <v>-5.1222748265189466E-11</v>
      </c>
      <c r="G179" s="317">
        <v>564323.54</v>
      </c>
      <c r="H179" s="315">
        <v>0</v>
      </c>
      <c r="I179" s="315">
        <v>0</v>
      </c>
      <c r="J179" s="315">
        <v>270935.75</v>
      </c>
      <c r="K179" s="315">
        <v>0</v>
      </c>
      <c r="L179" s="361">
        <f>SUM(F179:K179)</f>
        <v>835259.29</v>
      </c>
      <c r="M179" s="352"/>
    </row>
    <row r="180" spans="1:13" ht="13.5" thickBot="1">
      <c r="A180" s="305" t="s">
        <v>395</v>
      </c>
      <c r="B180" s="306"/>
      <c r="C180" s="380"/>
      <c r="D180" s="306"/>
      <c r="E180" s="306"/>
      <c r="F180" s="307"/>
      <c r="G180" s="307"/>
      <c r="H180" s="306"/>
      <c r="I180" s="306"/>
      <c r="J180" s="306"/>
      <c r="K180" s="306"/>
      <c r="L180" s="308"/>
      <c r="M180" s="352"/>
    </row>
    <row r="181" spans="1:13" s="25" customFormat="1" ht="12.75">
      <c r="A181" s="314" t="s">
        <v>394</v>
      </c>
      <c r="B181" s="315">
        <v>5599693.18</v>
      </c>
      <c r="C181" s="379">
        <v>0</v>
      </c>
      <c r="D181" s="315">
        <v>1029</v>
      </c>
      <c r="E181" s="315">
        <v>0</v>
      </c>
      <c r="F181" s="339">
        <f>B181-D181-E181</f>
        <v>5598664.18</v>
      </c>
      <c r="G181" s="317">
        <v>1029</v>
      </c>
      <c r="H181" s="315">
        <v>0</v>
      </c>
      <c r="I181" s="315">
        <v>0</v>
      </c>
      <c r="J181" s="315">
        <v>151585.5</v>
      </c>
      <c r="K181" s="315">
        <v>0</v>
      </c>
      <c r="L181" s="361">
        <f>SUM(F181:K181)</f>
        <v>5751278.68</v>
      </c>
      <c r="M181" s="352"/>
    </row>
    <row r="182" spans="1:13" ht="13.5" thickBot="1">
      <c r="A182" s="305" t="s">
        <v>396</v>
      </c>
      <c r="B182" s="306"/>
      <c r="C182" s="380"/>
      <c r="D182" s="306"/>
      <c r="E182" s="306"/>
      <c r="F182" s="307"/>
      <c r="G182" s="307"/>
      <c r="H182" s="306"/>
      <c r="I182" s="306"/>
      <c r="J182" s="306"/>
      <c r="K182" s="306"/>
      <c r="L182" s="308"/>
      <c r="M182" s="352"/>
    </row>
    <row r="183" spans="1:13" s="25" customFormat="1" ht="13.5" thickBot="1">
      <c r="A183" s="305" t="s">
        <v>434</v>
      </c>
      <c r="B183" s="309">
        <v>800921.38</v>
      </c>
      <c r="C183" s="342">
        <v>0</v>
      </c>
      <c r="D183" s="309">
        <v>0</v>
      </c>
      <c r="E183" s="309">
        <v>0</v>
      </c>
      <c r="F183" s="325" t="s">
        <v>459</v>
      </c>
      <c r="G183" s="311">
        <v>0</v>
      </c>
      <c r="H183" s="309">
        <v>0</v>
      </c>
      <c r="I183" s="309">
        <v>0</v>
      </c>
      <c r="J183" s="309">
        <v>100743.5</v>
      </c>
      <c r="K183" s="309">
        <v>0</v>
      </c>
      <c r="L183" s="312">
        <v>1005664.88</v>
      </c>
      <c r="M183" s="352"/>
    </row>
    <row r="184" spans="1:13" s="25" customFormat="1" ht="12.75">
      <c r="A184" s="314" t="s">
        <v>394</v>
      </c>
      <c r="B184" s="315">
        <v>999659.69</v>
      </c>
      <c r="C184" s="379">
        <v>0</v>
      </c>
      <c r="D184" s="315">
        <v>0</v>
      </c>
      <c r="E184" s="315">
        <v>2</v>
      </c>
      <c r="F184" s="339">
        <f>B184-D184-E184</f>
        <v>999657.69</v>
      </c>
      <c r="G184" s="317">
        <v>0</v>
      </c>
      <c r="H184" s="315">
        <v>0</v>
      </c>
      <c r="I184" s="315">
        <v>0</v>
      </c>
      <c r="J184" s="315">
        <v>113727</v>
      </c>
      <c r="K184" s="315">
        <v>0</v>
      </c>
      <c r="L184" s="361">
        <f>SUM(F184:K184)</f>
        <v>1113384.69</v>
      </c>
      <c r="M184" s="352"/>
    </row>
    <row r="185" spans="1:13" ht="13.5" thickBot="1">
      <c r="A185" s="305" t="s">
        <v>435</v>
      </c>
      <c r="B185" s="306"/>
      <c r="C185" s="380"/>
      <c r="D185" s="306"/>
      <c r="E185" s="306"/>
      <c r="F185" s="307"/>
      <c r="G185" s="307"/>
      <c r="H185" s="306"/>
      <c r="I185" s="306"/>
      <c r="J185" s="306"/>
      <c r="K185" s="306"/>
      <c r="L185" s="308"/>
      <c r="M185" s="352"/>
    </row>
    <row r="186" spans="1:13" ht="12.75">
      <c r="A186" s="314" t="s">
        <v>397</v>
      </c>
      <c r="B186" s="315">
        <v>4957924.66</v>
      </c>
      <c r="C186" s="379">
        <v>0</v>
      </c>
      <c r="D186" s="315">
        <v>0</v>
      </c>
      <c r="E186" s="315">
        <v>0</v>
      </c>
      <c r="F186" s="339">
        <f>B186-D186-E186</f>
        <v>4957924.66</v>
      </c>
      <c r="G186" s="317">
        <v>0</v>
      </c>
      <c r="H186" s="315">
        <v>0</v>
      </c>
      <c r="I186" s="315">
        <v>0</v>
      </c>
      <c r="J186" s="315">
        <v>188990.5</v>
      </c>
      <c r="K186" s="315">
        <f>668.25+277152.5</f>
        <v>277820.75</v>
      </c>
      <c r="L186" s="361">
        <f>SUM(F186:K186)</f>
        <v>5424735.91</v>
      </c>
      <c r="M186" s="352"/>
    </row>
    <row r="187" spans="1:13" ht="13.5" thickBot="1">
      <c r="A187" s="305" t="s">
        <v>398</v>
      </c>
      <c r="B187" s="306"/>
      <c r="C187" s="380"/>
      <c r="D187" s="306"/>
      <c r="E187" s="306"/>
      <c r="F187" s="307"/>
      <c r="G187" s="307"/>
      <c r="H187" s="306"/>
      <c r="I187" s="306"/>
      <c r="J187" s="306"/>
      <c r="K187" s="306"/>
      <c r="L187" s="308"/>
      <c r="M187" s="352"/>
    </row>
    <row r="188" spans="1:13" s="25" customFormat="1" ht="12.75">
      <c r="A188" s="314" t="s">
        <v>397</v>
      </c>
      <c r="B188" s="315">
        <v>0</v>
      </c>
      <c r="C188" s="379">
        <v>0</v>
      </c>
      <c r="D188" s="315">
        <v>0</v>
      </c>
      <c r="E188" s="315">
        <v>0</v>
      </c>
      <c r="F188" s="384" t="s">
        <v>460</v>
      </c>
      <c r="G188" s="317">
        <v>0</v>
      </c>
      <c r="H188" s="315">
        <v>0</v>
      </c>
      <c r="I188" s="315">
        <v>0</v>
      </c>
      <c r="J188" s="315">
        <v>527362.5</v>
      </c>
      <c r="K188" s="315">
        <v>42370</v>
      </c>
      <c r="L188" s="361">
        <v>616568.5</v>
      </c>
      <c r="M188" s="352"/>
    </row>
    <row r="189" spans="1:13" ht="13.5" thickBot="1">
      <c r="A189" s="305" t="s">
        <v>399</v>
      </c>
      <c r="B189" s="306"/>
      <c r="C189" s="380"/>
      <c r="D189" s="306"/>
      <c r="E189" s="306"/>
      <c r="F189" s="307"/>
      <c r="G189" s="307"/>
      <c r="H189" s="306"/>
      <c r="I189" s="306"/>
      <c r="J189" s="306"/>
      <c r="K189" s="306"/>
      <c r="L189" s="308"/>
      <c r="M189" s="352"/>
    </row>
    <row r="190" spans="1:13" s="25" customFormat="1" ht="13.5" thickBot="1">
      <c r="A190" s="305" t="s">
        <v>400</v>
      </c>
      <c r="B190" s="309">
        <v>0</v>
      </c>
      <c r="C190" s="309">
        <v>0</v>
      </c>
      <c r="D190" s="309">
        <v>0</v>
      </c>
      <c r="E190" s="309">
        <v>0</v>
      </c>
      <c r="F190" s="309">
        <f>B190-D190-E190</f>
        <v>0</v>
      </c>
      <c r="G190" s="311">
        <v>0</v>
      </c>
      <c r="H190" s="309">
        <v>0</v>
      </c>
      <c r="I190" s="309">
        <v>0</v>
      </c>
      <c r="J190" s="309">
        <v>301586.5</v>
      </c>
      <c r="K190" s="309">
        <v>0</v>
      </c>
      <c r="L190" s="312">
        <f>SUM(F190:K190)</f>
        <v>301586.5</v>
      </c>
      <c r="M190" s="385"/>
    </row>
    <row r="191" spans="1:13" s="25" customFormat="1" ht="12.75">
      <c r="A191" s="314" t="s">
        <v>401</v>
      </c>
      <c r="B191" s="315">
        <v>650015.93</v>
      </c>
      <c r="C191" s="315">
        <v>0</v>
      </c>
      <c r="D191" s="315">
        <v>18.5</v>
      </c>
      <c r="E191" s="315">
        <v>-275</v>
      </c>
      <c r="F191" s="339">
        <f>B191-D191-E191</f>
        <v>650272.43</v>
      </c>
      <c r="G191" s="317">
        <v>18.5</v>
      </c>
      <c r="H191" s="315">
        <v>0</v>
      </c>
      <c r="I191" s="315">
        <v>0</v>
      </c>
      <c r="J191" s="315">
        <v>869440.75</v>
      </c>
      <c r="K191" s="315">
        <v>0</v>
      </c>
      <c r="L191" s="361">
        <f>SUM(F191:K191)</f>
        <v>1519731.6800000002</v>
      </c>
      <c r="M191" s="352"/>
    </row>
    <row r="192" spans="1:13" ht="13.5" thickBot="1">
      <c r="A192" s="305" t="s">
        <v>402</v>
      </c>
      <c r="B192" s="306"/>
      <c r="C192" s="306"/>
      <c r="D192" s="306"/>
      <c r="E192" s="306"/>
      <c r="F192" s="307"/>
      <c r="G192" s="307"/>
      <c r="H192" s="306"/>
      <c r="I192" s="306"/>
      <c r="J192" s="306"/>
      <c r="K192" s="306"/>
      <c r="L192" s="308"/>
      <c r="M192" s="352"/>
    </row>
    <row r="193" spans="1:13" s="25" customFormat="1" ht="12.75">
      <c r="A193" s="314" t="s">
        <v>404</v>
      </c>
      <c r="B193" s="315">
        <v>506186.92</v>
      </c>
      <c r="C193" s="315">
        <v>0</v>
      </c>
      <c r="D193" s="315">
        <v>12146</v>
      </c>
      <c r="E193" s="315">
        <v>0.22</v>
      </c>
      <c r="F193" s="339">
        <f>B193-D193-E193</f>
        <v>494040.7</v>
      </c>
      <c r="G193" s="317">
        <v>12146</v>
      </c>
      <c r="H193" s="315">
        <v>0</v>
      </c>
      <c r="I193" s="315">
        <v>0</v>
      </c>
      <c r="J193" s="315">
        <v>207077</v>
      </c>
      <c r="K193" s="315">
        <v>0</v>
      </c>
      <c r="L193" s="361">
        <f>SUM(F193:K193)</f>
        <v>713263.7</v>
      </c>
      <c r="M193" s="352"/>
    </row>
    <row r="194" spans="1:13" ht="13.5" thickBot="1">
      <c r="A194" s="305" t="s">
        <v>437</v>
      </c>
      <c r="B194" s="306"/>
      <c r="C194" s="306"/>
      <c r="D194" s="306"/>
      <c r="E194" s="306"/>
      <c r="F194" s="307"/>
      <c r="G194" s="307"/>
      <c r="H194" s="306"/>
      <c r="I194" s="306"/>
      <c r="J194" s="306"/>
      <c r="K194" s="306"/>
      <c r="L194" s="308"/>
      <c r="M194" s="352"/>
    </row>
    <row r="195" spans="1:13" s="25" customFormat="1" ht="13.5" thickBot="1">
      <c r="A195" s="305" t="s">
        <v>403</v>
      </c>
      <c r="B195" s="309">
        <v>492616.67</v>
      </c>
      <c r="C195" s="309">
        <v>0</v>
      </c>
      <c r="D195" s="309">
        <f>53270.85+1000</f>
        <v>54270.85</v>
      </c>
      <c r="E195" s="309">
        <v>0</v>
      </c>
      <c r="F195" s="309">
        <f>B195-D195-E195</f>
        <v>438345.82</v>
      </c>
      <c r="G195" s="311">
        <f>53270.85+1000</f>
        <v>54270.85</v>
      </c>
      <c r="H195" s="309">
        <v>0</v>
      </c>
      <c r="I195" s="309">
        <v>0</v>
      </c>
      <c r="J195" s="311">
        <v>453464.58</v>
      </c>
      <c r="K195" s="309">
        <v>0</v>
      </c>
      <c r="L195" s="312">
        <f>SUM(F195:K195)</f>
        <v>946081.25</v>
      </c>
      <c r="M195" s="352"/>
    </row>
    <row r="196" spans="1:13" s="25" customFormat="1" ht="12.75">
      <c r="A196" s="314" t="s">
        <v>404</v>
      </c>
      <c r="B196" s="315">
        <v>472.9</v>
      </c>
      <c r="C196" s="315">
        <v>0</v>
      </c>
      <c r="D196" s="315">
        <v>472.9</v>
      </c>
      <c r="E196" s="316">
        <v>0</v>
      </c>
      <c r="F196" s="386">
        <f>B196-D196-E196</f>
        <v>0</v>
      </c>
      <c r="G196" s="387">
        <v>472.9</v>
      </c>
      <c r="H196" s="315">
        <v>0</v>
      </c>
      <c r="I196" s="315">
        <v>0</v>
      </c>
      <c r="J196" s="315">
        <v>147182.05</v>
      </c>
      <c r="K196" s="315">
        <v>0</v>
      </c>
      <c r="L196" s="361">
        <f>SUM(F196:K196)</f>
        <v>147654.94999999998</v>
      </c>
      <c r="M196" s="352"/>
    </row>
    <row r="197" spans="1:13" ht="13.5" thickBot="1">
      <c r="A197" s="305" t="s">
        <v>405</v>
      </c>
      <c r="B197" s="306"/>
      <c r="C197" s="306"/>
      <c r="D197" s="306"/>
      <c r="E197" s="320"/>
      <c r="F197" s="388"/>
      <c r="G197" s="389"/>
      <c r="H197" s="306"/>
      <c r="I197" s="306"/>
      <c r="J197" s="306"/>
      <c r="K197" s="306"/>
      <c r="L197" s="308"/>
      <c r="M197" s="352"/>
    </row>
    <row r="198" spans="1:13" s="25" customFormat="1" ht="12.75">
      <c r="A198" s="314" t="s">
        <v>438</v>
      </c>
      <c r="B198" s="315">
        <v>0</v>
      </c>
      <c r="C198" s="315">
        <v>0</v>
      </c>
      <c r="D198" s="315">
        <v>0</v>
      </c>
      <c r="E198" s="315">
        <v>2.54</v>
      </c>
      <c r="F198" s="339">
        <f>B198-D198-E198+2.54</f>
        <v>0</v>
      </c>
      <c r="G198" s="317">
        <v>0</v>
      </c>
      <c r="H198" s="315">
        <v>0</v>
      </c>
      <c r="I198" s="315">
        <v>0</v>
      </c>
      <c r="J198" s="315">
        <v>235300</v>
      </c>
      <c r="K198" s="315">
        <v>0</v>
      </c>
      <c r="L198" s="361">
        <f>SUM(F198:K198)</f>
        <v>235300</v>
      </c>
      <c r="M198" s="352"/>
    </row>
    <row r="199" spans="1:13" ht="13.5" thickBot="1">
      <c r="A199" s="364" t="s">
        <v>407</v>
      </c>
      <c r="B199" s="365"/>
      <c r="C199" s="365"/>
      <c r="D199" s="365"/>
      <c r="E199" s="365"/>
      <c r="F199" s="390"/>
      <c r="G199" s="390"/>
      <c r="H199" s="365"/>
      <c r="I199" s="365"/>
      <c r="J199" s="365"/>
      <c r="K199" s="365"/>
      <c r="L199" s="366"/>
      <c r="M199" s="352"/>
    </row>
    <row r="200" ht="13.5" thickTop="1"/>
    <row r="207" ht="13.5" thickBot="1">
      <c r="L207" s="50" t="s">
        <v>57</v>
      </c>
    </row>
    <row r="208" spans="1:12" ht="14.25" thickBot="1" thickTop="1">
      <c r="A208" s="287" t="s">
        <v>2</v>
      </c>
      <c r="B208" s="287" t="s">
        <v>34</v>
      </c>
      <c r="C208" s="9" t="s">
        <v>448</v>
      </c>
      <c r="D208" s="290" t="s">
        <v>35</v>
      </c>
      <c r="E208" s="355"/>
      <c r="F208" s="292" t="s">
        <v>36</v>
      </c>
      <c r="G208" s="292" t="s">
        <v>36</v>
      </c>
      <c r="H208" s="292" t="s">
        <v>88</v>
      </c>
      <c r="I208" s="292" t="s">
        <v>89</v>
      </c>
      <c r="J208" s="288" t="s">
        <v>36</v>
      </c>
      <c r="K208" s="292" t="s">
        <v>37</v>
      </c>
      <c r="L208" s="292" t="s">
        <v>38</v>
      </c>
    </row>
    <row r="209" spans="1:12" ht="13.5" thickTop="1">
      <c r="A209" s="293"/>
      <c r="B209" s="293" t="s">
        <v>39</v>
      </c>
      <c r="C209" s="377" t="s">
        <v>449</v>
      </c>
      <c r="D209" s="287" t="s">
        <v>40</v>
      </c>
      <c r="E209" s="287" t="s">
        <v>41</v>
      </c>
      <c r="F209" s="295" t="s">
        <v>450</v>
      </c>
      <c r="G209" s="295" t="s">
        <v>91</v>
      </c>
      <c r="H209" s="295" t="s">
        <v>451</v>
      </c>
      <c r="I209" s="295" t="s">
        <v>116</v>
      </c>
      <c r="J209" s="294" t="s">
        <v>117</v>
      </c>
      <c r="K209" s="294" t="s">
        <v>44</v>
      </c>
      <c r="L209" s="295" t="s">
        <v>452</v>
      </c>
    </row>
    <row r="210" spans="1:12" ht="13.5" thickBot="1">
      <c r="A210" s="296"/>
      <c r="B210" s="296"/>
      <c r="C210" s="378" t="s">
        <v>429</v>
      </c>
      <c r="D210" s="296" t="s">
        <v>45</v>
      </c>
      <c r="E210" s="296" t="s">
        <v>453</v>
      </c>
      <c r="F210" s="298" t="s">
        <v>454</v>
      </c>
      <c r="G210" s="296"/>
      <c r="H210" s="298" t="s">
        <v>455</v>
      </c>
      <c r="I210" s="297"/>
      <c r="J210" s="297" t="s">
        <v>120</v>
      </c>
      <c r="K210" s="296"/>
      <c r="L210" s="296" t="s">
        <v>456</v>
      </c>
    </row>
    <row r="211" spans="1:13" s="25" customFormat="1" ht="14.25" thickBot="1" thickTop="1">
      <c r="A211" s="368" t="s">
        <v>409</v>
      </c>
      <c r="B211" s="332">
        <v>922664.3</v>
      </c>
      <c r="C211" s="332">
        <v>0</v>
      </c>
      <c r="D211" s="332">
        <v>0</v>
      </c>
      <c r="E211" s="332">
        <v>0</v>
      </c>
      <c r="F211" s="391">
        <f>B211-D211-E211</f>
        <v>922664.3</v>
      </c>
      <c r="G211" s="310">
        <v>0</v>
      </c>
      <c r="H211" s="332">
        <v>0</v>
      </c>
      <c r="I211" s="332">
        <v>0</v>
      </c>
      <c r="J211" s="332">
        <v>320858.5</v>
      </c>
      <c r="K211" s="332">
        <v>0</v>
      </c>
      <c r="L211" s="392">
        <f>SUM(F211:K211)</f>
        <v>1243522.8</v>
      </c>
      <c r="M211" s="352"/>
    </row>
    <row r="212" spans="1:13" ht="12.75">
      <c r="A212" s="314" t="s">
        <v>404</v>
      </c>
      <c r="B212" s="315">
        <v>0</v>
      </c>
      <c r="C212" s="315">
        <v>0</v>
      </c>
      <c r="D212" s="315">
        <v>0</v>
      </c>
      <c r="E212" s="315">
        <v>0</v>
      </c>
      <c r="F212" s="339">
        <f>B212-D212-E212</f>
        <v>0</v>
      </c>
      <c r="G212" s="317">
        <v>0</v>
      </c>
      <c r="H212" s="315">
        <v>0</v>
      </c>
      <c r="I212" s="315">
        <v>-170867.02</v>
      </c>
      <c r="J212" s="315">
        <f>324240.25+170867.02</f>
        <v>495107.27</v>
      </c>
      <c r="K212" s="315">
        <v>0</v>
      </c>
      <c r="L212" s="361">
        <f>SUM(F212:K212)</f>
        <v>324240.25</v>
      </c>
      <c r="M212" s="352"/>
    </row>
    <row r="213" spans="1:13" ht="13.5" thickBot="1">
      <c r="A213" s="305" t="s">
        <v>440</v>
      </c>
      <c r="B213" s="306"/>
      <c r="C213" s="306"/>
      <c r="D213" s="306"/>
      <c r="E213" s="306"/>
      <c r="F213" s="307"/>
      <c r="G213" s="307"/>
      <c r="H213" s="306"/>
      <c r="I213" s="306"/>
      <c r="J213" s="306"/>
      <c r="K213" s="306"/>
      <c r="L213" s="308"/>
      <c r="M213" s="352"/>
    </row>
    <row r="214" spans="1:12" s="25" customFormat="1" ht="12.75">
      <c r="A214" s="314" t="s">
        <v>404</v>
      </c>
      <c r="B214" s="315">
        <v>220779.38</v>
      </c>
      <c r="C214" s="315">
        <v>0</v>
      </c>
      <c r="D214" s="315">
        <v>0</v>
      </c>
      <c r="E214" s="315">
        <v>0</v>
      </c>
      <c r="F214" s="339">
        <f>B214-D214-E214</f>
        <v>220779.38</v>
      </c>
      <c r="G214" s="317">
        <v>0</v>
      </c>
      <c r="H214" s="315">
        <v>0</v>
      </c>
      <c r="I214" s="315">
        <v>0</v>
      </c>
      <c r="J214" s="315">
        <v>298534.5</v>
      </c>
      <c r="K214" s="315">
        <v>39971.2</v>
      </c>
      <c r="L214" s="361">
        <f>SUM(F214:K214)</f>
        <v>559285.08</v>
      </c>
    </row>
    <row r="215" spans="1:13" ht="13.5" thickBot="1">
      <c r="A215" s="305" t="s">
        <v>411</v>
      </c>
      <c r="B215" s="306"/>
      <c r="C215" s="306"/>
      <c r="D215" s="306"/>
      <c r="E215" s="306"/>
      <c r="F215" s="307"/>
      <c r="G215" s="307"/>
      <c r="H215" s="306"/>
      <c r="I215" s="306"/>
      <c r="J215" s="306"/>
      <c r="K215" s="306"/>
      <c r="L215" s="308"/>
      <c r="M215" s="25"/>
    </row>
    <row r="216" spans="1:12" s="25" customFormat="1" ht="12.75">
      <c r="A216" s="314" t="s">
        <v>412</v>
      </c>
      <c r="B216" s="315">
        <v>1374</v>
      </c>
      <c r="C216" s="315">
        <v>0</v>
      </c>
      <c r="D216" s="315">
        <v>0</v>
      </c>
      <c r="E216" s="315">
        <v>0</v>
      </c>
      <c r="F216" s="384" t="s">
        <v>461</v>
      </c>
      <c r="G216" s="317">
        <v>0</v>
      </c>
      <c r="H216" s="315">
        <v>0</v>
      </c>
      <c r="I216" s="315">
        <v>0</v>
      </c>
      <c r="J216" s="315">
        <v>259013</v>
      </c>
      <c r="K216" s="315">
        <v>0</v>
      </c>
      <c r="L216" s="361">
        <v>333087</v>
      </c>
    </row>
    <row r="217" spans="1:13" ht="13.5" thickBot="1">
      <c r="A217" s="305" t="s">
        <v>413</v>
      </c>
      <c r="B217" s="306"/>
      <c r="C217" s="306"/>
      <c r="D217" s="306"/>
      <c r="E217" s="306"/>
      <c r="F217" s="307"/>
      <c r="G217" s="307"/>
      <c r="H217" s="306"/>
      <c r="I217" s="306"/>
      <c r="J217" s="306"/>
      <c r="K217" s="306"/>
      <c r="L217" s="308"/>
      <c r="M217" s="25"/>
    </row>
    <row r="218" spans="1:12" s="25" customFormat="1" ht="12.75">
      <c r="A218" s="314" t="s">
        <v>404</v>
      </c>
      <c r="B218" s="315">
        <v>7852.76</v>
      </c>
      <c r="C218" s="315">
        <v>0</v>
      </c>
      <c r="D218" s="315">
        <v>0</v>
      </c>
      <c r="E218" s="315">
        <v>-0.24</v>
      </c>
      <c r="F218" s="339">
        <f>B218-D218-E218</f>
        <v>7853</v>
      </c>
      <c r="G218" s="317">
        <v>0</v>
      </c>
      <c r="H218" s="315">
        <v>0</v>
      </c>
      <c r="I218" s="315">
        <v>0</v>
      </c>
      <c r="J218" s="315">
        <v>333426.5</v>
      </c>
      <c r="K218" s="315">
        <v>0</v>
      </c>
      <c r="L218" s="361">
        <f>SUM(F218:K218)</f>
        <v>341279.5</v>
      </c>
    </row>
    <row r="219" spans="1:13" ht="13.5" thickBot="1">
      <c r="A219" s="305" t="s">
        <v>414</v>
      </c>
      <c r="B219" s="306"/>
      <c r="C219" s="306"/>
      <c r="D219" s="306"/>
      <c r="E219" s="306"/>
      <c r="F219" s="307"/>
      <c r="G219" s="307"/>
      <c r="H219" s="306"/>
      <c r="I219" s="306"/>
      <c r="J219" s="306"/>
      <c r="K219" s="306"/>
      <c r="L219" s="308"/>
      <c r="M219" s="25"/>
    </row>
    <row r="220" spans="1:13" ht="12.75">
      <c r="A220" s="314" t="s">
        <v>441</v>
      </c>
      <c r="B220" s="315">
        <v>706449.74</v>
      </c>
      <c r="C220" s="315">
        <v>0</v>
      </c>
      <c r="D220" s="315">
        <v>500</v>
      </c>
      <c r="E220" s="315">
        <v>0</v>
      </c>
      <c r="F220" s="384" t="s">
        <v>462</v>
      </c>
      <c r="G220" s="317">
        <v>500</v>
      </c>
      <c r="H220" s="315">
        <v>0</v>
      </c>
      <c r="I220" s="315">
        <v>0</v>
      </c>
      <c r="J220" s="315">
        <v>850274.9</v>
      </c>
      <c r="K220" s="315">
        <v>0</v>
      </c>
      <c r="L220" s="361">
        <v>1778724.64</v>
      </c>
      <c r="M220" s="25"/>
    </row>
    <row r="221" spans="1:13" ht="13.5" thickBot="1">
      <c r="A221" s="305" t="s">
        <v>442</v>
      </c>
      <c r="B221" s="306"/>
      <c r="C221" s="306"/>
      <c r="D221" s="306"/>
      <c r="E221" s="306"/>
      <c r="F221" s="307"/>
      <c r="G221" s="307"/>
      <c r="H221" s="306"/>
      <c r="I221" s="306"/>
      <c r="J221" s="306"/>
      <c r="K221" s="306"/>
      <c r="L221" s="308"/>
      <c r="M221" s="25"/>
    </row>
    <row r="222" spans="1:12" s="25" customFormat="1" ht="13.5" thickBot="1">
      <c r="A222" s="368" t="s">
        <v>417</v>
      </c>
      <c r="B222" s="332">
        <v>197434.72</v>
      </c>
      <c r="C222" s="332">
        <v>0</v>
      </c>
      <c r="D222" s="332">
        <v>197434.72</v>
      </c>
      <c r="E222" s="332">
        <v>0</v>
      </c>
      <c r="F222" s="332">
        <f>B222-D222-E222</f>
        <v>0</v>
      </c>
      <c r="G222" s="310">
        <f>197434.72+795087.04</f>
        <v>992521.76</v>
      </c>
      <c r="H222" s="332">
        <v>0</v>
      </c>
      <c r="I222" s="332">
        <v>0</v>
      </c>
      <c r="J222" s="332">
        <v>403809.11</v>
      </c>
      <c r="K222" s="332">
        <v>356578.09</v>
      </c>
      <c r="L222" s="357">
        <f>SUM(F222:K222)</f>
        <v>1752908.9600000002</v>
      </c>
    </row>
    <row r="223" spans="1:13" s="25" customFormat="1" ht="13.5" thickBot="1">
      <c r="A223" s="368" t="s">
        <v>463</v>
      </c>
      <c r="B223" s="324" t="s">
        <v>464</v>
      </c>
      <c r="C223" s="332">
        <v>0</v>
      </c>
      <c r="D223" s="332">
        <v>89.5</v>
      </c>
      <c r="E223" s="332">
        <v>0.38</v>
      </c>
      <c r="F223" s="332">
        <v>354812.25</v>
      </c>
      <c r="G223" s="310">
        <v>89.5</v>
      </c>
      <c r="H223" s="332">
        <v>0</v>
      </c>
      <c r="I223" s="332">
        <v>0</v>
      </c>
      <c r="J223" s="332">
        <v>851605.25</v>
      </c>
      <c r="K223" s="332">
        <v>0</v>
      </c>
      <c r="L223" s="357">
        <f>SUM(F223:K223)</f>
        <v>1206507</v>
      </c>
      <c r="M223" s="352"/>
    </row>
    <row r="224" spans="1:12" s="25" customFormat="1" ht="12.75">
      <c r="A224" s="314" t="s">
        <v>444</v>
      </c>
      <c r="B224" s="315">
        <v>3235399.27</v>
      </c>
      <c r="C224" s="315">
        <v>0</v>
      </c>
      <c r="D224" s="315">
        <v>260024</v>
      </c>
      <c r="E224" s="315">
        <v>0</v>
      </c>
      <c r="F224" s="317" t="s">
        <v>465</v>
      </c>
      <c r="G224" s="317">
        <v>260024</v>
      </c>
      <c r="H224" s="315">
        <v>0</v>
      </c>
      <c r="I224" s="315">
        <v>0</v>
      </c>
      <c r="J224" s="315">
        <v>0</v>
      </c>
      <c r="K224" s="315">
        <v>0</v>
      </c>
      <c r="L224" s="361">
        <f>SUM(F224:K224)</f>
        <v>260024</v>
      </c>
    </row>
    <row r="225" spans="1:12" s="25" customFormat="1" ht="13.5" thickBot="1">
      <c r="A225" s="305" t="s">
        <v>420</v>
      </c>
      <c r="B225" s="309"/>
      <c r="C225" s="309"/>
      <c r="D225" s="309"/>
      <c r="E225" s="309"/>
      <c r="F225" s="311"/>
      <c r="G225" s="311"/>
      <c r="H225" s="309"/>
      <c r="I225" s="309"/>
      <c r="J225" s="309"/>
      <c r="K225" s="309"/>
      <c r="L225" s="312"/>
    </row>
    <row r="226" spans="1:12" s="25" customFormat="1" ht="12.75">
      <c r="A226" s="314" t="s">
        <v>445</v>
      </c>
      <c r="B226" s="315">
        <v>0</v>
      </c>
      <c r="C226" s="315">
        <v>0</v>
      </c>
      <c r="D226" s="315">
        <v>0</v>
      </c>
      <c r="E226" s="315">
        <v>0</v>
      </c>
      <c r="F226" s="315">
        <v>0</v>
      </c>
      <c r="G226" s="317">
        <v>0</v>
      </c>
      <c r="H226" s="315">
        <v>0</v>
      </c>
      <c r="I226" s="315">
        <v>-610000</v>
      </c>
      <c r="J226" s="317">
        <v>0</v>
      </c>
      <c r="K226" s="315">
        <v>0</v>
      </c>
      <c r="L226" s="361">
        <f>SUM(F226:K226)</f>
        <v>-610000</v>
      </c>
    </row>
    <row r="227" spans="1:12" s="25" customFormat="1" ht="13.5" thickBot="1">
      <c r="A227" s="305" t="s">
        <v>446</v>
      </c>
      <c r="B227" s="309"/>
      <c r="C227" s="309"/>
      <c r="D227" s="309"/>
      <c r="E227" s="309"/>
      <c r="F227" s="309"/>
      <c r="G227" s="311"/>
      <c r="H227" s="309"/>
      <c r="I227" s="309"/>
      <c r="J227" s="311"/>
      <c r="K227" s="309"/>
      <c r="L227" s="393"/>
    </row>
    <row r="228" spans="1:12" s="25" customFormat="1" ht="13.5" thickBot="1">
      <c r="A228" s="314" t="s">
        <v>423</v>
      </c>
      <c r="B228" s="315">
        <v>391150.99</v>
      </c>
      <c r="C228" s="315">
        <v>0</v>
      </c>
      <c r="D228" s="315">
        <v>0</v>
      </c>
      <c r="E228" s="315">
        <v>0</v>
      </c>
      <c r="F228" s="315">
        <v>0</v>
      </c>
      <c r="G228" s="317">
        <v>386523.56</v>
      </c>
      <c r="H228" s="315">
        <v>4627.43</v>
      </c>
      <c r="I228" s="315">
        <v>0</v>
      </c>
      <c r="J228" s="315">
        <v>0</v>
      </c>
      <c r="K228" s="315">
        <v>130285</v>
      </c>
      <c r="L228" s="357">
        <f>SUM(F228:K228)</f>
        <v>521435.99</v>
      </c>
    </row>
    <row r="229" spans="1:12" s="25" customFormat="1" ht="12.75">
      <c r="A229" s="314" t="s">
        <v>466</v>
      </c>
      <c r="B229" s="315">
        <v>3259.52</v>
      </c>
      <c r="C229" s="315">
        <v>0</v>
      </c>
      <c r="D229" s="315">
        <v>334.62</v>
      </c>
      <c r="E229" s="315">
        <v>0</v>
      </c>
      <c r="F229" s="315">
        <v>2924.9</v>
      </c>
      <c r="G229" s="317">
        <v>334.62</v>
      </c>
      <c r="H229" s="315">
        <v>0</v>
      </c>
      <c r="I229" s="315">
        <v>0</v>
      </c>
      <c r="J229" s="315">
        <v>0</v>
      </c>
      <c r="K229" s="315">
        <v>0</v>
      </c>
      <c r="L229" s="361">
        <f>SUM(F229:K229)</f>
        <v>3259.52</v>
      </c>
    </row>
    <row r="230" spans="1:12" s="25" customFormat="1" ht="13.5" thickBot="1">
      <c r="A230" s="360" t="s">
        <v>425</v>
      </c>
      <c r="B230" s="339"/>
      <c r="C230" s="339"/>
      <c r="D230" s="339"/>
      <c r="E230" s="339"/>
      <c r="F230" s="339"/>
      <c r="G230" s="313"/>
      <c r="H230" s="339"/>
      <c r="I230" s="339"/>
      <c r="J230" s="339"/>
      <c r="K230" s="339"/>
      <c r="L230" s="361"/>
    </row>
    <row r="231" spans="1:12" s="25" customFormat="1" ht="13.5" thickBot="1">
      <c r="A231" s="314" t="s">
        <v>447</v>
      </c>
      <c r="B231" s="373">
        <v>395024.91</v>
      </c>
      <c r="C231" s="315">
        <v>0</v>
      </c>
      <c r="D231" s="315">
        <v>0</v>
      </c>
      <c r="E231" s="373">
        <v>0</v>
      </c>
      <c r="F231" s="373">
        <v>395024.91</v>
      </c>
      <c r="G231" s="317">
        <v>0</v>
      </c>
      <c r="H231" s="315">
        <v>0</v>
      </c>
      <c r="I231" s="373">
        <v>0</v>
      </c>
      <c r="J231" s="315">
        <v>0</v>
      </c>
      <c r="K231" s="373">
        <v>0</v>
      </c>
      <c r="L231" s="357">
        <f>SUM(F231:K231)</f>
        <v>395024.91</v>
      </c>
    </row>
    <row r="232" spans="1:12" ht="14.25" thickBot="1" thickTop="1">
      <c r="A232" s="394" t="s">
        <v>98</v>
      </c>
      <c r="B232" s="395"/>
      <c r="C232" s="396"/>
      <c r="D232" s="395"/>
      <c r="E232" s="395"/>
      <c r="F232" s="395">
        <f>27662030.61+SUM(F224:F231)+3556448.27</f>
        <v>31616428.689999998</v>
      </c>
      <c r="G232" s="395">
        <f aca="true" t="shared" si="0" ref="G232:L232">SUM(G167:G231)</f>
        <v>2315101.02</v>
      </c>
      <c r="H232" s="395">
        <f t="shared" si="0"/>
        <v>4627.43</v>
      </c>
      <c r="I232" s="395">
        <f t="shared" si="0"/>
        <v>-780867.02</v>
      </c>
      <c r="J232" s="395">
        <f t="shared" si="0"/>
        <v>11169036.92</v>
      </c>
      <c r="K232" s="395">
        <f t="shared" si="0"/>
        <v>868439.81</v>
      </c>
      <c r="L232" s="395">
        <f t="shared" si="0"/>
        <v>41636318.58</v>
      </c>
    </row>
    <row r="233" ht="13.5" thickTop="1"/>
    <row r="234" ht="12.75">
      <c r="A234" s="176" t="s">
        <v>467</v>
      </c>
    </row>
    <row r="235" ht="12.75">
      <c r="A235" s="176" t="s">
        <v>468</v>
      </c>
    </row>
    <row r="239" spans="6:12" ht="12.75">
      <c r="F239" s="49"/>
      <c r="G239" s="49"/>
      <c r="H239" s="49"/>
      <c r="I239" s="49"/>
      <c r="J239" s="49"/>
      <c r="K239" s="49"/>
      <c r="L239" s="49"/>
    </row>
    <row r="256" spans="6:12" ht="12.75">
      <c r="F256" s="397"/>
      <c r="G256" s="397"/>
      <c r="H256" s="397"/>
      <c r="I256" s="397"/>
      <c r="J256" s="397"/>
      <c r="K256" s="397"/>
      <c r="L256" s="397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selection activeCell="A1" sqref="A1"/>
    </sheetView>
  </sheetViews>
  <sheetFormatPr defaultColWidth="9.00390625" defaultRowHeight="12.75"/>
  <cols>
    <col min="1" max="1" width="22.75390625" style="0" customWidth="1"/>
    <col min="2" max="2" width="13.375" style="0" customWidth="1"/>
    <col min="3" max="3" width="15.125" style="0" customWidth="1"/>
    <col min="4" max="4" width="14.00390625" style="0" customWidth="1"/>
    <col min="5" max="5" width="13.125" style="0" customWidth="1"/>
    <col min="6" max="6" width="12.00390625" style="0" customWidth="1"/>
    <col min="7" max="7" width="11.75390625" style="0" customWidth="1"/>
    <col min="8" max="8" width="12.375" style="0" customWidth="1"/>
    <col min="9" max="9" width="11.75390625" style="0" customWidth="1"/>
    <col min="10" max="11" width="12.25390625" style="0" customWidth="1"/>
    <col min="12" max="12" width="8.00390625" style="0" customWidth="1"/>
    <col min="13" max="13" width="12.125" style="0" customWidth="1"/>
  </cols>
  <sheetData>
    <row r="1" spans="1:4" ht="20.25">
      <c r="A1" s="398" t="s">
        <v>469</v>
      </c>
      <c r="B1" s="399"/>
      <c r="C1" s="399"/>
      <c r="D1" s="399"/>
    </row>
    <row r="3" spans="1:10" ht="18">
      <c r="A3" s="33" t="s">
        <v>58</v>
      </c>
      <c r="B3" s="400"/>
      <c r="C3" s="400"/>
      <c r="D3" s="400"/>
      <c r="E3" s="400"/>
      <c r="F3" s="400"/>
      <c r="G3" s="400"/>
      <c r="H3" s="400"/>
      <c r="I3" s="400"/>
      <c r="J3" s="400"/>
    </row>
    <row r="5" ht="15">
      <c r="A5" s="8" t="s">
        <v>1</v>
      </c>
    </row>
    <row r="6" ht="13.5" thickBot="1">
      <c r="J6" t="s">
        <v>57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7" t="s">
        <v>6</v>
      </c>
      <c r="E7" s="18" t="s">
        <v>470</v>
      </c>
      <c r="F7" s="36" t="s">
        <v>7</v>
      </c>
      <c r="G7" s="6"/>
      <c r="H7" s="401" t="s">
        <v>8</v>
      </c>
      <c r="I7" s="34" t="s">
        <v>428</v>
      </c>
      <c r="J7" s="35" t="s">
        <v>86</v>
      </c>
      <c r="K7" s="21"/>
    </row>
    <row r="8" spans="1:11" ht="13.5" thickTop="1">
      <c r="A8" s="2"/>
      <c r="B8" s="2"/>
      <c r="C8" s="2"/>
      <c r="D8" s="402" t="s">
        <v>11</v>
      </c>
      <c r="E8" s="12" t="s">
        <v>10</v>
      </c>
      <c r="F8" s="11" t="s">
        <v>12</v>
      </c>
      <c r="G8" s="403" t="s">
        <v>12</v>
      </c>
      <c r="H8" s="403" t="s">
        <v>13</v>
      </c>
      <c r="I8" s="403" t="s">
        <v>112</v>
      </c>
      <c r="J8" s="18" t="s">
        <v>15</v>
      </c>
      <c r="K8" s="404"/>
    </row>
    <row r="9" spans="1:11" ht="13.5" thickBot="1">
      <c r="A9" s="3"/>
      <c r="B9" s="3"/>
      <c r="C9" s="3"/>
      <c r="D9" s="10">
        <v>2008</v>
      </c>
      <c r="E9" s="10" t="s">
        <v>79</v>
      </c>
      <c r="F9" s="10" t="s">
        <v>16</v>
      </c>
      <c r="G9" s="20" t="s">
        <v>17</v>
      </c>
      <c r="H9" s="20" t="s">
        <v>471</v>
      </c>
      <c r="I9" s="20">
        <v>2009</v>
      </c>
      <c r="J9" s="20" t="s">
        <v>19</v>
      </c>
      <c r="K9" s="404"/>
    </row>
    <row r="10" spans="1:11" ht="16.5" customHeight="1" thickBot="1" thickTop="1">
      <c r="A10" s="57" t="s">
        <v>472</v>
      </c>
      <c r="B10" s="41">
        <v>354310</v>
      </c>
      <c r="C10" s="41">
        <v>287506.14</v>
      </c>
      <c r="D10" s="41">
        <v>0</v>
      </c>
      <c r="E10" s="41">
        <f>B10-C10</f>
        <v>66803.85999999999</v>
      </c>
      <c r="F10" s="41">
        <v>50000</v>
      </c>
      <c r="G10" s="41">
        <v>16803.86</v>
      </c>
      <c r="H10" s="41">
        <v>0</v>
      </c>
      <c r="I10" s="41">
        <v>0</v>
      </c>
      <c r="J10" s="39">
        <v>0</v>
      </c>
      <c r="K10" s="26"/>
    </row>
    <row r="11" spans="1:11" ht="16.5" customHeight="1" thickBot="1">
      <c r="A11" s="57" t="s">
        <v>473</v>
      </c>
      <c r="B11" s="41">
        <v>998258.72</v>
      </c>
      <c r="C11" s="41">
        <v>649423.61</v>
      </c>
      <c r="D11" s="41">
        <v>0</v>
      </c>
      <c r="E11" s="41">
        <f>B11-C11</f>
        <v>348835.11</v>
      </c>
      <c r="F11" s="41">
        <v>279000</v>
      </c>
      <c r="G11" s="41">
        <v>69835.11</v>
      </c>
      <c r="H11" s="41">
        <v>0</v>
      </c>
      <c r="I11" s="41">
        <v>0</v>
      </c>
      <c r="J11" s="29">
        <v>0</v>
      </c>
      <c r="K11" s="26"/>
    </row>
    <row r="12" spans="1:11" ht="16.5" customHeight="1" thickBot="1">
      <c r="A12" s="57" t="s">
        <v>474</v>
      </c>
      <c r="B12" s="41">
        <v>4065214.54</v>
      </c>
      <c r="C12" s="41">
        <v>1360423.46</v>
      </c>
      <c r="D12" s="41">
        <v>0</v>
      </c>
      <c r="E12" s="41">
        <f aca="true" t="shared" si="0" ref="E12:E19">B12-C12</f>
        <v>2704791.08</v>
      </c>
      <c r="F12" s="41">
        <v>0</v>
      </c>
      <c r="G12" s="41">
        <v>0</v>
      </c>
      <c r="H12" s="41">
        <v>2704791.08</v>
      </c>
      <c r="I12" s="41">
        <v>0</v>
      </c>
      <c r="J12" s="29">
        <v>0</v>
      </c>
      <c r="K12" s="26"/>
    </row>
    <row r="13" spans="1:11" ht="16.5" customHeight="1" thickBot="1">
      <c r="A13" s="57" t="s">
        <v>475</v>
      </c>
      <c r="B13" s="41">
        <v>1011945.5</v>
      </c>
      <c r="C13" s="41">
        <v>784009.49</v>
      </c>
      <c r="D13" s="41">
        <v>0</v>
      </c>
      <c r="E13" s="41">
        <f t="shared" si="0"/>
        <v>227936.01</v>
      </c>
      <c r="F13" s="41">
        <v>182246.8</v>
      </c>
      <c r="G13" s="41">
        <v>45689.21</v>
      </c>
      <c r="H13" s="41">
        <v>0</v>
      </c>
      <c r="I13" s="41">
        <v>0</v>
      </c>
      <c r="J13" s="29">
        <v>0</v>
      </c>
      <c r="K13" s="26"/>
    </row>
    <row r="14" spans="1:11" ht="16.5" customHeight="1" thickBot="1">
      <c r="A14" s="57" t="s">
        <v>476</v>
      </c>
      <c r="B14" s="41">
        <v>294471.05</v>
      </c>
      <c r="C14" s="41">
        <v>146266.24</v>
      </c>
      <c r="D14" s="41">
        <v>0</v>
      </c>
      <c r="E14" s="41">
        <f t="shared" si="0"/>
        <v>148204.81</v>
      </c>
      <c r="F14" s="41">
        <v>0</v>
      </c>
      <c r="G14" s="41">
        <v>0</v>
      </c>
      <c r="H14" s="41">
        <v>148204.81</v>
      </c>
      <c r="I14" s="41">
        <v>0</v>
      </c>
      <c r="J14" s="29">
        <v>0</v>
      </c>
      <c r="K14" s="26"/>
    </row>
    <row r="15" spans="1:11" ht="16.5" customHeight="1" thickBot="1">
      <c r="A15" s="57" t="s">
        <v>477</v>
      </c>
      <c r="B15" s="41">
        <v>2745314.5</v>
      </c>
      <c r="C15" s="41">
        <v>2451647.23</v>
      </c>
      <c r="D15" s="41">
        <v>0</v>
      </c>
      <c r="E15" s="309" t="s">
        <v>478</v>
      </c>
      <c r="F15" s="41">
        <v>100000</v>
      </c>
      <c r="G15" s="41">
        <v>193666.65</v>
      </c>
      <c r="H15" s="41">
        <v>0</v>
      </c>
      <c r="I15" s="41">
        <v>0</v>
      </c>
      <c r="J15" s="29">
        <v>0</v>
      </c>
      <c r="K15" s="26"/>
    </row>
    <row r="16" spans="1:11" ht="16.5" customHeight="1" thickBot="1">
      <c r="A16" s="57" t="s">
        <v>479</v>
      </c>
      <c r="B16" s="41">
        <v>8022708.48</v>
      </c>
      <c r="C16" s="41">
        <v>7195260.3</v>
      </c>
      <c r="D16" s="41">
        <v>0</v>
      </c>
      <c r="E16" s="41" t="s">
        <v>480</v>
      </c>
      <c r="F16" s="41">
        <v>0</v>
      </c>
      <c r="G16" s="41">
        <v>784145.41</v>
      </c>
      <c r="H16" s="41">
        <v>43302.87</v>
      </c>
      <c r="I16" s="41">
        <v>0</v>
      </c>
      <c r="J16" s="29">
        <v>0</v>
      </c>
      <c r="K16" s="26"/>
    </row>
    <row r="17" spans="1:11" ht="16.5" customHeight="1" thickBot="1">
      <c r="A17" s="57" t="s">
        <v>481</v>
      </c>
      <c r="B17" s="41">
        <v>1444551.3</v>
      </c>
      <c r="C17" s="41">
        <v>1324537.68</v>
      </c>
      <c r="D17" s="41">
        <v>0</v>
      </c>
      <c r="E17" s="41">
        <f t="shared" si="0"/>
        <v>120013.62000000011</v>
      </c>
      <c r="F17" s="41">
        <v>0</v>
      </c>
      <c r="G17" s="41">
        <v>120013.62</v>
      </c>
      <c r="H17" s="41">
        <v>0</v>
      </c>
      <c r="I17" s="41">
        <v>0</v>
      </c>
      <c r="J17" s="42">
        <v>0</v>
      </c>
      <c r="K17" s="26"/>
    </row>
    <row r="18" spans="1:11" ht="16.5" customHeight="1" thickBot="1">
      <c r="A18" s="305" t="s">
        <v>482</v>
      </c>
      <c r="B18" s="41">
        <v>3851256.35</v>
      </c>
      <c r="C18" s="41">
        <v>1533024.21</v>
      </c>
      <c r="D18" s="41">
        <v>0</v>
      </c>
      <c r="E18" s="41">
        <f t="shared" si="0"/>
        <v>2318232.14</v>
      </c>
      <c r="F18" s="41">
        <v>900000</v>
      </c>
      <c r="G18" s="41">
        <v>1418232.14</v>
      </c>
      <c r="H18" s="41">
        <v>0</v>
      </c>
      <c r="I18" s="41">
        <v>0</v>
      </c>
      <c r="J18" s="42">
        <v>0</v>
      </c>
      <c r="K18" s="26"/>
    </row>
    <row r="19" spans="1:11" ht="16.5" customHeight="1" thickBot="1">
      <c r="A19" s="13" t="s">
        <v>483</v>
      </c>
      <c r="B19" s="28">
        <v>723196.55</v>
      </c>
      <c r="C19" s="28">
        <v>445261.04</v>
      </c>
      <c r="D19" s="28">
        <v>0</v>
      </c>
      <c r="E19" s="41">
        <f t="shared" si="0"/>
        <v>277935.51000000007</v>
      </c>
      <c r="F19" s="28">
        <v>0</v>
      </c>
      <c r="G19" s="28">
        <v>4014.5</v>
      </c>
      <c r="H19" s="28">
        <v>273921.01</v>
      </c>
      <c r="I19" s="28">
        <v>0</v>
      </c>
      <c r="J19" s="29">
        <v>0</v>
      </c>
      <c r="K19" s="26"/>
    </row>
    <row r="20" spans="1:11" ht="16.5" customHeight="1">
      <c r="A20" s="405" t="s">
        <v>484</v>
      </c>
      <c r="B20" s="406"/>
      <c r="C20" s="32"/>
      <c r="D20" s="406"/>
      <c r="E20" s="32"/>
      <c r="F20" s="406"/>
      <c r="G20" s="32"/>
      <c r="H20" s="406"/>
      <c r="I20" s="407"/>
      <c r="J20" s="408"/>
      <c r="K20" s="26"/>
    </row>
    <row r="21" spans="1:11" ht="16.5" customHeight="1" thickBot="1">
      <c r="A21" s="57" t="s">
        <v>485</v>
      </c>
      <c r="B21" s="41">
        <v>3468202.99</v>
      </c>
      <c r="C21" s="41">
        <v>3408859.46</v>
      </c>
      <c r="D21" s="41">
        <v>0</v>
      </c>
      <c r="E21" s="41">
        <f>B21-C21</f>
        <v>59343.53000000026</v>
      </c>
      <c r="F21" s="41">
        <v>0</v>
      </c>
      <c r="G21" s="41">
        <v>59343.53</v>
      </c>
      <c r="H21" s="41">
        <v>0</v>
      </c>
      <c r="I21" s="41">
        <v>0</v>
      </c>
      <c r="J21" s="42">
        <v>0</v>
      </c>
      <c r="K21" s="26"/>
    </row>
    <row r="22" spans="1:11" ht="16.5" customHeight="1">
      <c r="A22" s="405" t="s">
        <v>486</v>
      </c>
      <c r="B22" s="406"/>
      <c r="C22" s="32"/>
      <c r="D22" s="406"/>
      <c r="E22" s="32"/>
      <c r="F22" s="406"/>
      <c r="G22" s="32"/>
      <c r="H22" s="406"/>
      <c r="I22" s="32"/>
      <c r="J22" s="408"/>
      <c r="K22" s="26"/>
    </row>
    <row r="23" spans="1:11" ht="16.5" customHeight="1" thickBot="1">
      <c r="A23" s="57" t="s">
        <v>487</v>
      </c>
      <c r="B23" s="41">
        <v>861033.37</v>
      </c>
      <c r="C23" s="41">
        <v>707229.96</v>
      </c>
      <c r="D23" s="41">
        <v>-22230</v>
      </c>
      <c r="E23" s="41">
        <v>176033.41</v>
      </c>
      <c r="F23" s="41">
        <v>140800</v>
      </c>
      <c r="G23" s="41">
        <v>35233.41</v>
      </c>
      <c r="H23" s="41">
        <v>0</v>
      </c>
      <c r="I23" s="41">
        <v>0</v>
      </c>
      <c r="J23" s="42">
        <v>0</v>
      </c>
      <c r="K23" s="26"/>
    </row>
    <row r="24" spans="1:11" ht="16.5" customHeight="1" thickBot="1">
      <c r="A24" s="305" t="s">
        <v>488</v>
      </c>
      <c r="B24" s="41">
        <v>5489895.36</v>
      </c>
      <c r="C24" s="41">
        <v>4620354.09</v>
      </c>
      <c r="D24" s="41">
        <v>0</v>
      </c>
      <c r="E24" s="41" t="s">
        <v>489</v>
      </c>
      <c r="F24" s="41">
        <v>0</v>
      </c>
      <c r="G24" s="41">
        <v>0</v>
      </c>
      <c r="H24" s="41">
        <v>869541.41</v>
      </c>
      <c r="I24" s="41">
        <v>0</v>
      </c>
      <c r="J24" s="42">
        <v>0</v>
      </c>
      <c r="K24" s="26"/>
    </row>
    <row r="25" spans="1:11" ht="16.5" customHeight="1" thickBot="1">
      <c r="A25" s="368" t="s">
        <v>490</v>
      </c>
      <c r="B25" s="28">
        <v>4332725.8</v>
      </c>
      <c r="C25" s="28">
        <v>1706853.87</v>
      </c>
      <c r="D25" s="28">
        <v>0</v>
      </c>
      <c r="E25" s="41">
        <f>B25-C25</f>
        <v>2625871.9299999997</v>
      </c>
      <c r="F25" s="28">
        <v>0</v>
      </c>
      <c r="G25" s="28">
        <v>0</v>
      </c>
      <c r="H25" s="28">
        <v>2625871.93</v>
      </c>
      <c r="I25" s="28">
        <v>0</v>
      </c>
      <c r="J25" s="29">
        <v>0</v>
      </c>
      <c r="K25" s="26"/>
    </row>
    <row r="26" spans="1:11" ht="16.5" customHeight="1">
      <c r="A26" s="405" t="s">
        <v>491</v>
      </c>
      <c r="B26" s="406"/>
      <c r="C26" s="32"/>
      <c r="D26" s="406"/>
      <c r="E26" s="32"/>
      <c r="F26" s="406"/>
      <c r="G26" s="32"/>
      <c r="H26" s="406"/>
      <c r="I26" s="32"/>
      <c r="J26" s="408"/>
      <c r="K26" s="26"/>
    </row>
    <row r="27" spans="1:11" ht="16.5" customHeight="1" thickBot="1">
      <c r="A27" s="57" t="s">
        <v>492</v>
      </c>
      <c r="B27" s="41">
        <v>2982157.6</v>
      </c>
      <c r="C27" s="41">
        <v>1802068.95</v>
      </c>
      <c r="D27" s="41">
        <v>-1470</v>
      </c>
      <c r="E27" s="409">
        <v>1181558.65</v>
      </c>
      <c r="F27" s="41">
        <v>800000</v>
      </c>
      <c r="G27" s="410">
        <v>207846.69</v>
      </c>
      <c r="H27" s="41">
        <v>173711.96</v>
      </c>
      <c r="I27" s="41">
        <v>0</v>
      </c>
      <c r="J27" s="42">
        <v>0</v>
      </c>
      <c r="K27" s="26"/>
    </row>
    <row r="28" spans="1:11" ht="16.5" customHeight="1" thickBot="1">
      <c r="A28" s="57" t="s">
        <v>493</v>
      </c>
      <c r="B28" s="41">
        <v>13706007.19</v>
      </c>
      <c r="C28" s="41">
        <v>12363917.35</v>
      </c>
      <c r="D28" s="41">
        <v>0</v>
      </c>
      <c r="E28" s="41" t="s">
        <v>494</v>
      </c>
      <c r="F28" s="41">
        <v>0</v>
      </c>
      <c r="G28" s="41">
        <v>0</v>
      </c>
      <c r="H28" s="41">
        <v>0</v>
      </c>
      <c r="I28" s="41">
        <v>0</v>
      </c>
      <c r="J28" s="42">
        <v>1315999.02</v>
      </c>
      <c r="K28" s="26"/>
    </row>
    <row r="29" spans="1:11" ht="16.5" customHeight="1" thickBot="1">
      <c r="A29" s="13" t="s">
        <v>495</v>
      </c>
      <c r="B29" s="41">
        <v>1805243.5</v>
      </c>
      <c r="C29" s="41">
        <v>1351144.03</v>
      </c>
      <c r="D29" s="41">
        <v>0</v>
      </c>
      <c r="E29" s="41">
        <f>B29-C29</f>
        <v>454099.47</v>
      </c>
      <c r="F29" s="41">
        <v>363270</v>
      </c>
      <c r="G29" s="41">
        <v>90829.47</v>
      </c>
      <c r="H29" s="41">
        <v>0</v>
      </c>
      <c r="I29" s="41">
        <v>0</v>
      </c>
      <c r="J29" s="42">
        <v>0</v>
      </c>
      <c r="K29" s="26"/>
    </row>
    <row r="30" spans="1:7" ht="12.75">
      <c r="A30" s="411" t="s">
        <v>496</v>
      </c>
      <c r="C30" t="s">
        <v>497</v>
      </c>
      <c r="G30" s="49"/>
    </row>
    <row r="31" ht="12.75">
      <c r="A31" s="31" t="s">
        <v>498</v>
      </c>
    </row>
    <row r="32" ht="12.75">
      <c r="A32" s="31" t="s">
        <v>499</v>
      </c>
    </row>
    <row r="33" ht="12.75">
      <c r="A33" s="31"/>
    </row>
    <row r="34" ht="15">
      <c r="A34" s="8" t="s">
        <v>21</v>
      </c>
    </row>
    <row r="35" ht="13.5" thickBot="1">
      <c r="J35" t="s">
        <v>57</v>
      </c>
    </row>
    <row r="36" spans="1:12" ht="14.25" thickBot="1" thickTop="1">
      <c r="A36" s="1" t="s">
        <v>2</v>
      </c>
      <c r="B36" s="11" t="s">
        <v>22</v>
      </c>
      <c r="C36" s="11" t="s">
        <v>23</v>
      </c>
      <c r="D36" s="11" t="s">
        <v>4</v>
      </c>
      <c r="E36" s="11" t="s">
        <v>5</v>
      </c>
      <c r="F36" s="11" t="s">
        <v>107</v>
      </c>
      <c r="G36" s="5" t="s">
        <v>24</v>
      </c>
      <c r="H36" s="5"/>
      <c r="I36" s="5"/>
      <c r="J36" s="6"/>
      <c r="K36" s="4" t="s">
        <v>53</v>
      </c>
      <c r="L36" s="6"/>
    </row>
    <row r="37" spans="1:12" ht="13.5" thickTop="1">
      <c r="A37" s="2"/>
      <c r="B37" s="12" t="s">
        <v>25</v>
      </c>
      <c r="C37" s="19" t="s">
        <v>26</v>
      </c>
      <c r="D37" s="12"/>
      <c r="E37" s="12" t="s">
        <v>81</v>
      </c>
      <c r="F37" s="19" t="s">
        <v>27</v>
      </c>
      <c r="G37" s="412" t="s">
        <v>28</v>
      </c>
      <c r="H37" s="401" t="s">
        <v>29</v>
      </c>
      <c r="I37" s="412" t="s">
        <v>30</v>
      </c>
      <c r="J37" s="11" t="s">
        <v>341</v>
      </c>
      <c r="K37" s="12" t="s">
        <v>14</v>
      </c>
      <c r="L37" s="1" t="s">
        <v>500</v>
      </c>
    </row>
    <row r="38" spans="1:12" ht="13.5" thickBot="1">
      <c r="A38" s="3"/>
      <c r="B38" s="3"/>
      <c r="C38" s="3"/>
      <c r="D38" s="10"/>
      <c r="E38" s="20" t="s">
        <v>31</v>
      </c>
      <c r="F38" s="10" t="s">
        <v>32</v>
      </c>
      <c r="G38" s="16"/>
      <c r="H38" s="413"/>
      <c r="I38" s="414" t="s">
        <v>33</v>
      </c>
      <c r="J38" s="10" t="s">
        <v>501</v>
      </c>
      <c r="K38" s="10">
        <v>2009</v>
      </c>
      <c r="L38" s="10" t="s">
        <v>19</v>
      </c>
    </row>
    <row r="39" spans="1:12" ht="16.5" customHeight="1" thickBot="1" thickTop="1">
      <c r="A39" s="57" t="s">
        <v>472</v>
      </c>
      <c r="B39" s="41">
        <v>8581415.01</v>
      </c>
      <c r="C39" s="41">
        <v>21848000</v>
      </c>
      <c r="D39" s="41">
        <v>29260951.88</v>
      </c>
      <c r="E39" s="41">
        <v>1168463.13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28">
        <v>0</v>
      </c>
      <c r="L39" s="29">
        <v>0</v>
      </c>
    </row>
    <row r="40" spans="1:12" ht="16.5" customHeight="1" thickBot="1">
      <c r="A40" s="57" t="s">
        <v>473</v>
      </c>
      <c r="B40" s="41">
        <v>21863052.95</v>
      </c>
      <c r="C40" s="41">
        <v>39129800</v>
      </c>
      <c r="D40" s="41">
        <v>60766781.99</v>
      </c>
      <c r="E40" s="41">
        <f>B40+C40-D40</f>
        <v>226070.9600000009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28">
        <v>0</v>
      </c>
      <c r="L40" s="29">
        <v>0</v>
      </c>
    </row>
    <row r="41" spans="1:12" ht="16.5" customHeight="1" thickBot="1">
      <c r="A41" s="57" t="s">
        <v>474</v>
      </c>
      <c r="B41" s="41">
        <v>26825064.35</v>
      </c>
      <c r="C41" s="41">
        <v>6648200</v>
      </c>
      <c r="D41" s="41">
        <v>96164487.5</v>
      </c>
      <c r="E41" s="41">
        <v>-2857423.15</v>
      </c>
      <c r="F41" s="41">
        <v>0</v>
      </c>
      <c r="G41" s="41">
        <v>2704791.08</v>
      </c>
      <c r="H41" s="41">
        <v>152632.07</v>
      </c>
      <c r="I41" s="41">
        <v>0</v>
      </c>
      <c r="J41" s="41">
        <v>0</v>
      </c>
      <c r="K41" s="28">
        <v>0</v>
      </c>
      <c r="L41" s="29">
        <v>0</v>
      </c>
    </row>
    <row r="42" spans="1:12" ht="16.5" customHeight="1" thickBot="1">
      <c r="A42" s="57" t="s">
        <v>475</v>
      </c>
      <c r="B42" s="41">
        <v>5692092.66</v>
      </c>
      <c r="C42" s="41">
        <v>20900000</v>
      </c>
      <c r="D42" s="41">
        <v>26260865.59</v>
      </c>
      <c r="E42" s="41">
        <f aca="true" t="shared" si="1" ref="E42:E48">B42+C42-D42</f>
        <v>331227.0700000003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28">
        <v>0</v>
      </c>
      <c r="L42" s="29">
        <v>0</v>
      </c>
    </row>
    <row r="43" spans="1:12" ht="16.5" customHeight="1" thickBot="1">
      <c r="A43" s="57" t="s">
        <v>476</v>
      </c>
      <c r="B43" s="41">
        <v>6331572.08</v>
      </c>
      <c r="C43" s="41">
        <v>12163000</v>
      </c>
      <c r="D43" s="41">
        <v>19248285.24</v>
      </c>
      <c r="E43" s="41">
        <f t="shared" si="1"/>
        <v>-753713.1600000001</v>
      </c>
      <c r="F43" s="41">
        <v>0</v>
      </c>
      <c r="G43" s="415">
        <v>148204.81</v>
      </c>
      <c r="H43" s="41">
        <v>0</v>
      </c>
      <c r="I43" s="41">
        <v>605508.35</v>
      </c>
      <c r="J43" s="41">
        <v>0</v>
      </c>
      <c r="K43" s="28">
        <v>0</v>
      </c>
      <c r="L43" s="29">
        <v>0</v>
      </c>
    </row>
    <row r="44" spans="1:12" ht="16.5" customHeight="1" thickBot="1">
      <c r="A44" s="57" t="s">
        <v>477</v>
      </c>
      <c r="B44" s="41">
        <v>10446846.91</v>
      </c>
      <c r="C44" s="41">
        <v>23069000</v>
      </c>
      <c r="D44" s="41">
        <v>33453262.47</v>
      </c>
      <c r="E44" s="41">
        <f t="shared" si="1"/>
        <v>62584.44000000134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28">
        <v>0</v>
      </c>
      <c r="L44" s="29">
        <v>0</v>
      </c>
    </row>
    <row r="45" spans="1:12" ht="16.5" customHeight="1" thickBot="1">
      <c r="A45" s="57" t="s">
        <v>479</v>
      </c>
      <c r="B45" s="41">
        <v>81879270.26</v>
      </c>
      <c r="C45" s="41">
        <v>68189200</v>
      </c>
      <c r="D45" s="41">
        <v>150111303.73</v>
      </c>
      <c r="E45" s="41">
        <f t="shared" si="1"/>
        <v>-42833.46999999881</v>
      </c>
      <c r="F45" s="41">
        <v>0</v>
      </c>
      <c r="G45" s="41">
        <v>43302.87</v>
      </c>
      <c r="H45" s="41">
        <v>0</v>
      </c>
      <c r="I45" s="41">
        <v>0</v>
      </c>
      <c r="J45" s="41">
        <v>0</v>
      </c>
      <c r="K45" s="28">
        <v>0</v>
      </c>
      <c r="L45" s="29">
        <v>0</v>
      </c>
    </row>
    <row r="46" spans="1:12" ht="16.5" customHeight="1" thickBot="1">
      <c r="A46" s="57" t="s">
        <v>481</v>
      </c>
      <c r="B46" s="41">
        <v>26716634.78</v>
      </c>
      <c r="C46" s="41">
        <v>53082160</v>
      </c>
      <c r="D46" s="41">
        <v>79748494.99</v>
      </c>
      <c r="E46" s="41">
        <f t="shared" si="1"/>
        <v>50299.79000000656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28">
        <v>0</v>
      </c>
      <c r="L46" s="29">
        <v>0</v>
      </c>
    </row>
    <row r="47" spans="1:12" ht="16.5" customHeight="1" thickBot="1">
      <c r="A47" s="305" t="s">
        <v>482</v>
      </c>
      <c r="B47" s="41">
        <v>14095263.63</v>
      </c>
      <c r="C47" s="41">
        <v>42148000</v>
      </c>
      <c r="D47" s="41">
        <v>54360068.02</v>
      </c>
      <c r="E47" s="41">
        <f t="shared" si="1"/>
        <v>1883195.6099999994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28">
        <v>0</v>
      </c>
      <c r="L47" s="29">
        <v>0</v>
      </c>
    </row>
    <row r="48" spans="1:12" ht="16.5" customHeight="1" thickBot="1">
      <c r="A48" s="13" t="s">
        <v>483</v>
      </c>
      <c r="B48" s="28">
        <v>5154996.94</v>
      </c>
      <c r="C48" s="28">
        <v>30225000</v>
      </c>
      <c r="D48" s="28">
        <v>35653917.95</v>
      </c>
      <c r="E48" s="41">
        <f t="shared" si="1"/>
        <v>-273921.01000000536</v>
      </c>
      <c r="F48" s="28">
        <v>0</v>
      </c>
      <c r="G48" s="28">
        <v>273921.01</v>
      </c>
      <c r="H48" s="28">
        <v>0</v>
      </c>
      <c r="I48" s="28">
        <v>0</v>
      </c>
      <c r="J48" s="28">
        <v>0</v>
      </c>
      <c r="K48" s="28">
        <v>0</v>
      </c>
      <c r="L48" s="29">
        <v>0</v>
      </c>
    </row>
    <row r="49" spans="1:12" ht="16.5" customHeight="1">
      <c r="A49" s="405" t="s">
        <v>484</v>
      </c>
      <c r="B49" s="406"/>
      <c r="C49" s="32"/>
      <c r="D49" s="406"/>
      <c r="E49" s="32"/>
      <c r="F49" s="406"/>
      <c r="G49" s="32"/>
      <c r="H49" s="406"/>
      <c r="I49" s="32"/>
      <c r="J49" s="406"/>
      <c r="K49" s="406"/>
      <c r="L49" s="408"/>
    </row>
    <row r="50" spans="1:12" ht="16.5" customHeight="1" thickBot="1">
      <c r="A50" s="57" t="s">
        <v>485</v>
      </c>
      <c r="B50" s="41">
        <v>18980058.07</v>
      </c>
      <c r="C50" s="416">
        <v>89969000</v>
      </c>
      <c r="D50" s="41">
        <v>108090156.71</v>
      </c>
      <c r="E50" s="416">
        <f>B50+C50-D50</f>
        <v>858901.3599999994</v>
      </c>
      <c r="F50" s="41">
        <v>0</v>
      </c>
      <c r="G50" s="416">
        <v>0</v>
      </c>
      <c r="H50" s="41">
        <v>0</v>
      </c>
      <c r="I50" s="416">
        <v>0</v>
      </c>
      <c r="J50" s="41">
        <v>0</v>
      </c>
      <c r="K50" s="41">
        <v>0</v>
      </c>
      <c r="L50" s="42">
        <v>0</v>
      </c>
    </row>
    <row r="51" spans="1:12" ht="16.5" customHeight="1">
      <c r="A51" s="417" t="s">
        <v>486</v>
      </c>
      <c r="B51" s="32"/>
      <c r="C51" s="406"/>
      <c r="D51" s="32"/>
      <c r="E51" s="406"/>
      <c r="F51" s="32"/>
      <c r="G51" s="406"/>
      <c r="H51" s="32"/>
      <c r="I51" s="406"/>
      <c r="J51" s="32"/>
      <c r="K51" s="406"/>
      <c r="L51" s="408"/>
    </row>
    <row r="52" spans="1:12" ht="16.5" customHeight="1" thickBot="1">
      <c r="A52" s="57" t="s">
        <v>502</v>
      </c>
      <c r="B52" s="41">
        <v>6408324.6</v>
      </c>
      <c r="C52" s="41">
        <v>23590000</v>
      </c>
      <c r="D52" s="41">
        <v>29059825.86</v>
      </c>
      <c r="E52" s="41">
        <f>B52+C52-D52</f>
        <v>938498.7400000021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2">
        <v>0</v>
      </c>
    </row>
    <row r="53" spans="1:12" ht="16.5" customHeight="1" thickBot="1">
      <c r="A53" s="305" t="s">
        <v>488</v>
      </c>
      <c r="B53" s="41">
        <v>6822069.37</v>
      </c>
      <c r="C53" s="41">
        <v>59800000</v>
      </c>
      <c r="D53" s="41">
        <v>70281735.2</v>
      </c>
      <c r="E53" s="41">
        <f>B53+C53-D53</f>
        <v>-3659665.8300000057</v>
      </c>
      <c r="F53" s="41">
        <v>0</v>
      </c>
      <c r="G53" s="41">
        <v>869541.41</v>
      </c>
      <c r="H53" s="41">
        <v>0</v>
      </c>
      <c r="I53" s="41">
        <v>2787122.48</v>
      </c>
      <c r="J53" s="41">
        <v>3000</v>
      </c>
      <c r="K53" s="28">
        <v>0</v>
      </c>
      <c r="L53" s="29">
        <v>0</v>
      </c>
    </row>
    <row r="54" spans="1:12" ht="16.5" customHeight="1" thickBot="1">
      <c r="A54" s="368" t="s">
        <v>490</v>
      </c>
      <c r="B54" s="28">
        <v>7677745.71</v>
      </c>
      <c r="C54" s="28">
        <v>72962300</v>
      </c>
      <c r="D54" s="28">
        <v>83954540.44</v>
      </c>
      <c r="E54" s="41">
        <f>B54+C54-D54</f>
        <v>-3314494.730000004</v>
      </c>
      <c r="F54" s="28">
        <v>0</v>
      </c>
      <c r="G54" s="28">
        <v>2625871.93</v>
      </c>
      <c r="H54" s="28">
        <v>0</v>
      </c>
      <c r="I54" s="28">
        <v>688622.8</v>
      </c>
      <c r="J54" s="28">
        <v>0</v>
      </c>
      <c r="K54" s="28">
        <v>0</v>
      </c>
      <c r="L54" s="29">
        <v>0</v>
      </c>
    </row>
    <row r="55" spans="1:12" ht="16.5" customHeight="1">
      <c r="A55" s="405" t="s">
        <v>491</v>
      </c>
      <c r="B55" s="406"/>
      <c r="C55" s="32"/>
      <c r="D55" s="406"/>
      <c r="E55" s="32"/>
      <c r="F55" s="406"/>
      <c r="G55" s="32"/>
      <c r="H55" s="406"/>
      <c r="I55" s="32"/>
      <c r="J55" s="406"/>
      <c r="K55" s="406"/>
      <c r="L55" s="408"/>
    </row>
    <row r="56" spans="1:12" ht="16.5" customHeight="1" thickBot="1">
      <c r="A56" s="57" t="s">
        <v>492</v>
      </c>
      <c r="B56" s="41">
        <v>2193007.3</v>
      </c>
      <c r="C56" s="41">
        <v>36032000</v>
      </c>
      <c r="D56" s="41">
        <v>38398719.26</v>
      </c>
      <c r="E56" s="41">
        <f>B56+C56-D56</f>
        <v>-173711.9600000009</v>
      </c>
      <c r="F56" s="41">
        <v>0</v>
      </c>
      <c r="G56" s="41">
        <v>173711.96</v>
      </c>
      <c r="H56" s="41">
        <v>0</v>
      </c>
      <c r="I56" s="41">
        <v>0</v>
      </c>
      <c r="J56" s="41">
        <v>0</v>
      </c>
      <c r="K56" s="41">
        <v>0</v>
      </c>
      <c r="L56" s="42">
        <v>0</v>
      </c>
    </row>
    <row r="57" spans="1:12" ht="16.5" customHeight="1" thickBot="1">
      <c r="A57" s="405" t="s">
        <v>493</v>
      </c>
      <c r="B57" s="406">
        <v>69076515.45</v>
      </c>
      <c r="C57" s="32">
        <v>29195600</v>
      </c>
      <c r="D57" s="406">
        <v>96574379.5</v>
      </c>
      <c r="E57" s="28">
        <f>B57+C57-D57</f>
        <v>1697735.950000003</v>
      </c>
      <c r="F57" s="418">
        <v>0</v>
      </c>
      <c r="G57" s="32">
        <v>0</v>
      </c>
      <c r="H57" s="406">
        <v>0</v>
      </c>
      <c r="I57" s="32">
        <v>0</v>
      </c>
      <c r="J57" s="406">
        <v>0</v>
      </c>
      <c r="K57" s="32">
        <v>0</v>
      </c>
      <c r="L57" s="408">
        <v>0</v>
      </c>
    </row>
    <row r="58" spans="1:12" ht="16.5" customHeight="1" thickBot="1">
      <c r="A58" s="43" t="s">
        <v>495</v>
      </c>
      <c r="B58" s="44">
        <v>28204629.71</v>
      </c>
      <c r="C58" s="44">
        <v>223251697.63</v>
      </c>
      <c r="D58" s="44">
        <v>251336605.8</v>
      </c>
      <c r="E58" s="44">
        <f>B58+C58-D58</f>
        <v>119721.53999999166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5">
        <v>0</v>
      </c>
    </row>
    <row r="59" ht="13.5" thickTop="1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3.5" thickBot="1">
      <c r="J66" t="s">
        <v>57</v>
      </c>
    </row>
    <row r="67" spans="1:13" ht="14.25" thickBot="1" thickTop="1">
      <c r="A67" s="1" t="s">
        <v>2</v>
      </c>
      <c r="B67" s="1" t="s">
        <v>34</v>
      </c>
      <c r="C67" s="4" t="s">
        <v>35</v>
      </c>
      <c r="D67" s="6"/>
      <c r="E67" s="1" t="s">
        <v>36</v>
      </c>
      <c r="F67" s="419" t="s">
        <v>36</v>
      </c>
      <c r="G67" s="1" t="s">
        <v>503</v>
      </c>
      <c r="H67" s="18" t="s">
        <v>89</v>
      </c>
      <c r="I67" s="18" t="s">
        <v>36</v>
      </c>
      <c r="J67" s="18" t="s">
        <v>37</v>
      </c>
      <c r="K67" s="18" t="s">
        <v>38</v>
      </c>
      <c r="L67" s="23"/>
      <c r="M67" s="21"/>
    </row>
    <row r="68" spans="1:13" ht="13.5" thickTop="1">
      <c r="A68" s="2"/>
      <c r="B68" s="2" t="s">
        <v>39</v>
      </c>
      <c r="C68" s="1" t="s">
        <v>504</v>
      </c>
      <c r="D68" s="1" t="s">
        <v>41</v>
      </c>
      <c r="E68" s="2" t="s">
        <v>115</v>
      </c>
      <c r="F68" s="420" t="s">
        <v>505</v>
      </c>
      <c r="G68" s="2" t="s">
        <v>27</v>
      </c>
      <c r="H68" s="19" t="s">
        <v>116</v>
      </c>
      <c r="I68" s="19" t="s">
        <v>43</v>
      </c>
      <c r="J68" s="12" t="s">
        <v>44</v>
      </c>
      <c r="K68" s="19" t="s">
        <v>506</v>
      </c>
      <c r="L68" s="23"/>
      <c r="M68" s="21"/>
    </row>
    <row r="69" spans="1:13" ht="13.5" thickBot="1">
      <c r="A69" s="3"/>
      <c r="B69" s="3"/>
      <c r="C69" s="3" t="s">
        <v>45</v>
      </c>
      <c r="D69" s="3" t="s">
        <v>507</v>
      </c>
      <c r="E69" s="3" t="s">
        <v>508</v>
      </c>
      <c r="F69" s="3"/>
      <c r="G69" s="3" t="s">
        <v>32</v>
      </c>
      <c r="H69" s="10"/>
      <c r="I69" s="10"/>
      <c r="J69" s="3"/>
      <c r="K69" s="20" t="s">
        <v>509</v>
      </c>
      <c r="L69" s="23"/>
      <c r="M69" s="21"/>
    </row>
    <row r="70" spans="1:13" ht="16.5" customHeight="1" thickBot="1" thickTop="1">
      <c r="A70" s="57" t="s">
        <v>472</v>
      </c>
      <c r="B70" s="41">
        <v>1168463.13</v>
      </c>
      <c r="C70" s="41">
        <v>103762</v>
      </c>
      <c r="D70" s="41">
        <v>0.12</v>
      </c>
      <c r="E70" s="41">
        <v>1064701.25</v>
      </c>
      <c r="F70" s="41">
        <v>103762</v>
      </c>
      <c r="G70" s="41">
        <v>0</v>
      </c>
      <c r="H70" s="41">
        <v>0</v>
      </c>
      <c r="I70" s="41">
        <v>0</v>
      </c>
      <c r="J70" s="41">
        <v>0</v>
      </c>
      <c r="K70" s="42">
        <v>1168463.25</v>
      </c>
      <c r="L70" s="26"/>
      <c r="M70" s="26"/>
    </row>
    <row r="71" spans="1:13" ht="16.5" customHeight="1" thickBot="1">
      <c r="A71" s="57" t="s">
        <v>473</v>
      </c>
      <c r="B71" s="41">
        <v>226070.96</v>
      </c>
      <c r="C71" s="41">
        <v>0</v>
      </c>
      <c r="D71" s="41">
        <v>0</v>
      </c>
      <c r="E71" s="41">
        <v>226070.96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2">
        <v>226070.96</v>
      </c>
      <c r="L71" s="26"/>
      <c r="M71" s="26"/>
    </row>
    <row r="72" spans="1:13" ht="16.5" customHeight="1" thickBot="1">
      <c r="A72" s="57" t="s">
        <v>474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2">
        <v>0</v>
      </c>
      <c r="L72" s="26"/>
      <c r="M72" s="26"/>
    </row>
    <row r="73" spans="1:13" ht="16.5" customHeight="1" thickBot="1">
      <c r="A73" s="57" t="s">
        <v>475</v>
      </c>
      <c r="B73" s="41">
        <v>331227.07</v>
      </c>
      <c r="C73" s="41">
        <v>0</v>
      </c>
      <c r="D73" s="41">
        <v>0</v>
      </c>
      <c r="E73" s="41">
        <v>331227.07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2">
        <v>331227.07</v>
      </c>
      <c r="L73" s="26"/>
      <c r="M73" s="26"/>
    </row>
    <row r="74" spans="1:13" ht="16.5" customHeight="1" thickBot="1">
      <c r="A74" s="57" t="s">
        <v>476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-605508.35</v>
      </c>
      <c r="I74" s="41">
        <v>605508.35</v>
      </c>
      <c r="J74" s="41">
        <v>0</v>
      </c>
      <c r="K74" s="42">
        <v>0</v>
      </c>
      <c r="L74" s="26"/>
      <c r="M74" s="26"/>
    </row>
    <row r="75" spans="1:13" ht="16.5" customHeight="1" thickBot="1">
      <c r="A75" s="57" t="s">
        <v>477</v>
      </c>
      <c r="B75" s="41">
        <v>62584.44</v>
      </c>
      <c r="C75" s="41">
        <v>62584.2</v>
      </c>
      <c r="D75" s="41">
        <v>-0.24</v>
      </c>
      <c r="E75" s="41">
        <v>0</v>
      </c>
      <c r="F75" s="41">
        <v>62584.2</v>
      </c>
      <c r="G75" s="41">
        <v>0</v>
      </c>
      <c r="H75" s="41">
        <v>0</v>
      </c>
      <c r="I75" s="41">
        <v>0</v>
      </c>
      <c r="J75" s="41">
        <v>0</v>
      </c>
      <c r="K75" s="42">
        <v>62584.2</v>
      </c>
      <c r="L75" s="26"/>
      <c r="M75" s="26"/>
    </row>
    <row r="76" spans="1:13" ht="16.5" customHeight="1" thickBot="1">
      <c r="A76" s="57" t="s">
        <v>479</v>
      </c>
      <c r="B76" s="41">
        <v>0</v>
      </c>
      <c r="C76" s="41">
        <v>0</v>
      </c>
      <c r="D76" s="41">
        <v>-469.4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2">
        <v>0</v>
      </c>
      <c r="L76" s="26"/>
      <c r="M76" s="26"/>
    </row>
    <row r="77" spans="1:13" ht="16.5" customHeight="1" thickBot="1">
      <c r="A77" s="57" t="s">
        <v>481</v>
      </c>
      <c r="B77" s="41">
        <v>50299.79</v>
      </c>
      <c r="C77" s="41">
        <v>12400</v>
      </c>
      <c r="D77" s="41">
        <v>0</v>
      </c>
      <c r="E77" s="41">
        <v>37899.79</v>
      </c>
      <c r="F77" s="41">
        <v>12400</v>
      </c>
      <c r="G77" s="41">
        <v>0</v>
      </c>
      <c r="H77" s="41">
        <v>0</v>
      </c>
      <c r="I77" s="41">
        <v>0</v>
      </c>
      <c r="J77" s="41">
        <v>0</v>
      </c>
      <c r="K77" s="42">
        <v>50299.79</v>
      </c>
      <c r="L77" s="26"/>
      <c r="M77" s="26"/>
    </row>
    <row r="78" spans="1:13" ht="16.5" customHeight="1" thickBot="1">
      <c r="A78" s="305" t="s">
        <v>482</v>
      </c>
      <c r="B78" s="41">
        <v>1883195.61</v>
      </c>
      <c r="C78" s="41">
        <v>0</v>
      </c>
      <c r="D78" s="41">
        <v>0</v>
      </c>
      <c r="E78" s="41">
        <v>1883195.61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2">
        <v>1883195.61</v>
      </c>
      <c r="L78" s="26"/>
      <c r="M78" s="26"/>
    </row>
    <row r="79" spans="1:13" ht="16.5" customHeight="1" thickBot="1">
      <c r="A79" s="13" t="s">
        <v>483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9">
        <v>0</v>
      </c>
      <c r="L79" s="26"/>
      <c r="M79" s="26"/>
    </row>
    <row r="80" spans="1:13" ht="16.5" customHeight="1">
      <c r="A80" s="405" t="s">
        <v>484</v>
      </c>
      <c r="B80" s="406"/>
      <c r="C80" s="32"/>
      <c r="D80" s="406"/>
      <c r="E80" s="32"/>
      <c r="F80" s="406"/>
      <c r="G80" s="32"/>
      <c r="H80" s="406"/>
      <c r="I80" s="32"/>
      <c r="J80" s="406"/>
      <c r="K80" s="408"/>
      <c r="L80" s="26"/>
      <c r="M80" s="26"/>
    </row>
    <row r="81" spans="1:13" ht="16.5" customHeight="1" thickBot="1">
      <c r="A81" s="421" t="s">
        <v>485</v>
      </c>
      <c r="B81" s="41">
        <v>858901.36</v>
      </c>
      <c r="C81" s="41">
        <v>343437</v>
      </c>
      <c r="D81" s="41">
        <v>0</v>
      </c>
      <c r="E81" s="41">
        <v>515464.36</v>
      </c>
      <c r="F81" s="41">
        <v>343437</v>
      </c>
      <c r="G81" s="41">
        <v>0</v>
      </c>
      <c r="H81" s="41">
        <v>0</v>
      </c>
      <c r="I81" s="41">
        <v>0</v>
      </c>
      <c r="J81" s="41">
        <v>0</v>
      </c>
      <c r="K81" s="42">
        <v>858901.36</v>
      </c>
      <c r="L81" s="26"/>
      <c r="M81" s="26"/>
    </row>
    <row r="82" spans="1:13" ht="16.5" customHeight="1">
      <c r="A82" s="405" t="s">
        <v>486</v>
      </c>
      <c r="B82" s="406"/>
      <c r="C82" s="32"/>
      <c r="D82" s="406"/>
      <c r="E82" s="32"/>
      <c r="F82" s="406"/>
      <c r="G82" s="32"/>
      <c r="H82" s="406"/>
      <c r="I82" s="32"/>
      <c r="J82" s="406"/>
      <c r="K82" s="408"/>
      <c r="L82" s="26"/>
      <c r="M82" s="26"/>
    </row>
    <row r="83" spans="1:13" ht="16.5" customHeight="1" thickBot="1">
      <c r="A83" s="57" t="s">
        <v>487</v>
      </c>
      <c r="B83" s="410">
        <v>938498.74</v>
      </c>
      <c r="C83" s="41">
        <v>0</v>
      </c>
      <c r="D83" s="41">
        <v>-1</v>
      </c>
      <c r="E83" s="41">
        <v>938497.74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2">
        <v>938497.74</v>
      </c>
      <c r="L83" s="26"/>
      <c r="M83" s="26"/>
    </row>
    <row r="84" spans="1:13" ht="16.5" customHeight="1" thickBot="1">
      <c r="A84" s="305" t="s">
        <v>488</v>
      </c>
      <c r="B84" s="41">
        <v>0</v>
      </c>
      <c r="C84" s="41">
        <v>0</v>
      </c>
      <c r="D84" s="41">
        <v>1.94</v>
      </c>
      <c r="E84" s="41">
        <v>0</v>
      </c>
      <c r="F84" s="41">
        <v>0</v>
      </c>
      <c r="G84" s="41">
        <v>0</v>
      </c>
      <c r="H84" s="41">
        <v>-2787122.48</v>
      </c>
      <c r="I84" s="41">
        <v>2787122.48</v>
      </c>
      <c r="J84" s="41">
        <v>0</v>
      </c>
      <c r="K84" s="42">
        <v>0</v>
      </c>
      <c r="L84" s="26"/>
      <c r="M84" s="26"/>
    </row>
    <row r="85" spans="1:13" ht="16.5" customHeight="1" thickBot="1">
      <c r="A85" s="368" t="s">
        <v>490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-688622.8</v>
      </c>
      <c r="I85" s="28">
        <v>688622.8</v>
      </c>
      <c r="J85" s="28">
        <v>13607.67</v>
      </c>
      <c r="K85" s="29">
        <v>13607.67</v>
      </c>
      <c r="L85" s="26"/>
      <c r="M85" s="26"/>
    </row>
    <row r="86" spans="1:13" ht="16.5" customHeight="1">
      <c r="A86" s="405" t="s">
        <v>491</v>
      </c>
      <c r="B86" s="406"/>
      <c r="C86" s="32"/>
      <c r="D86" s="406"/>
      <c r="E86" s="32"/>
      <c r="F86" s="406"/>
      <c r="G86" s="32"/>
      <c r="H86" s="406"/>
      <c r="I86" s="32"/>
      <c r="J86" s="406"/>
      <c r="K86" s="408"/>
      <c r="L86" s="26"/>
      <c r="M86" s="26"/>
    </row>
    <row r="87" spans="1:13" ht="16.5" customHeight="1" thickBot="1">
      <c r="A87" s="57" t="s">
        <v>492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2">
        <v>0</v>
      </c>
      <c r="L87" s="26"/>
      <c r="M87" s="26"/>
    </row>
    <row r="88" spans="1:13" ht="16.5" customHeight="1">
      <c r="A88" s="405" t="s">
        <v>493</v>
      </c>
      <c r="B88" s="406"/>
      <c r="C88" s="32"/>
      <c r="D88" s="406"/>
      <c r="E88" s="32"/>
      <c r="F88" s="406"/>
      <c r="G88" s="32"/>
      <c r="H88" s="406"/>
      <c r="I88" s="32"/>
      <c r="J88" s="406"/>
      <c r="K88" s="408"/>
      <c r="L88" s="26"/>
      <c r="M88" s="26"/>
    </row>
    <row r="89" spans="1:13" ht="16.5" customHeight="1" thickBot="1">
      <c r="A89" s="57" t="s">
        <v>510</v>
      </c>
      <c r="B89" s="41">
        <v>1697735.95</v>
      </c>
      <c r="C89" s="41">
        <v>60555</v>
      </c>
      <c r="D89" s="41">
        <v>0</v>
      </c>
      <c r="E89" s="41">
        <v>1637180.95</v>
      </c>
      <c r="F89" s="41">
        <v>60555</v>
      </c>
      <c r="G89" s="41">
        <v>0</v>
      </c>
      <c r="H89" s="41">
        <v>0</v>
      </c>
      <c r="I89" s="41">
        <v>0</v>
      </c>
      <c r="J89" s="41">
        <v>0</v>
      </c>
      <c r="K89" s="42">
        <v>1697735.95</v>
      </c>
      <c r="L89" s="26"/>
      <c r="M89" s="26"/>
    </row>
    <row r="90" spans="1:13" ht="16.5" customHeight="1" thickBot="1">
      <c r="A90" s="422" t="s">
        <v>495</v>
      </c>
      <c r="B90" s="41">
        <v>119721.54</v>
      </c>
      <c r="C90" s="41">
        <v>15669</v>
      </c>
      <c r="D90" s="41">
        <v>0</v>
      </c>
      <c r="E90" s="41" t="s">
        <v>511</v>
      </c>
      <c r="F90" s="41">
        <v>15669</v>
      </c>
      <c r="G90" s="41">
        <v>0</v>
      </c>
      <c r="H90" s="41">
        <v>0</v>
      </c>
      <c r="I90" s="41">
        <v>0</v>
      </c>
      <c r="J90" s="41">
        <v>0</v>
      </c>
      <c r="K90" s="42">
        <v>184843.54</v>
      </c>
      <c r="L90" s="26"/>
      <c r="M90" s="26"/>
    </row>
    <row r="91" spans="1:13" ht="16.5" customHeight="1" thickBot="1">
      <c r="A91" s="423" t="s">
        <v>512</v>
      </c>
      <c r="B91" s="424"/>
      <c r="C91" s="424"/>
      <c r="D91" s="424"/>
      <c r="E91" s="425">
        <v>6803412.27</v>
      </c>
      <c r="F91" s="426">
        <f>SUM(F70:F90)</f>
        <v>598407.2</v>
      </c>
      <c r="G91" s="427">
        <v>0</v>
      </c>
      <c r="H91" s="426">
        <f>SUM(H70:H90)</f>
        <v>-4081253.63</v>
      </c>
      <c r="I91" s="428">
        <f>SUM(I70:I90)</f>
        <v>4081253.63</v>
      </c>
      <c r="J91" s="427">
        <f>SUM(J70:J90)</f>
        <v>13607.67</v>
      </c>
      <c r="K91" s="429">
        <f>SUM(K70:K90)</f>
        <v>7415427.140000001</v>
      </c>
      <c r="L91" s="430"/>
      <c r="M91" s="430"/>
    </row>
    <row r="92" ht="13.5" thickTop="1"/>
    <row r="93" ht="12.75">
      <c r="A93" s="31" t="s">
        <v>513</v>
      </c>
    </row>
    <row r="94" ht="12.75">
      <c r="A94" s="31"/>
    </row>
    <row r="97" spans="1:12" ht="18">
      <c r="A97" s="43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2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</row>
    <row r="99" spans="1:12" ht="12.75">
      <c r="A99" s="21"/>
      <c r="B99" s="404"/>
      <c r="C99" s="21"/>
      <c r="D99" s="21"/>
      <c r="E99" s="21"/>
      <c r="F99" s="21"/>
      <c r="G99" s="21"/>
      <c r="H99" s="21"/>
      <c r="I99" s="21"/>
      <c r="J99" s="21"/>
      <c r="K99" s="21"/>
      <c r="L99" s="21"/>
    </row>
    <row r="100" spans="1:12" ht="12.75">
      <c r="A100" s="21"/>
      <c r="B100" s="404"/>
      <c r="C100" s="21"/>
      <c r="D100" s="21"/>
      <c r="E100" s="21"/>
      <c r="F100" s="21"/>
      <c r="G100" s="21"/>
      <c r="H100" s="21"/>
      <c r="I100" s="21"/>
      <c r="J100" s="21"/>
      <c r="K100" s="21"/>
      <c r="L100" s="21"/>
    </row>
    <row r="101" spans="1:12" ht="12.75">
      <c r="A101" s="21"/>
      <c r="B101" s="404"/>
      <c r="C101" s="21"/>
      <c r="D101" s="21"/>
      <c r="E101" s="21"/>
      <c r="F101" s="21"/>
      <c r="G101" s="21"/>
      <c r="H101" s="21"/>
      <c r="I101" s="21"/>
      <c r="J101" s="21"/>
      <c r="K101" s="21"/>
      <c r="L101" s="21"/>
    </row>
    <row r="102" spans="1:12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</row>
    <row r="103" spans="1:12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</row>
    <row r="104" spans="1:12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</row>
    <row r="106" spans="1:12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</row>
    <row r="107" spans="1:12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2" r:id="rId1"/>
  <rowBreaks count="2" manualBreakCount="2">
    <brk id="33" max="255" man="1"/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9.00390625" defaultRowHeight="12.75"/>
  <cols>
    <col min="1" max="1" width="26.125" style="0" customWidth="1"/>
    <col min="2" max="4" width="14.25390625" style="0" customWidth="1"/>
    <col min="5" max="5" width="12.75390625" style="0" customWidth="1"/>
    <col min="6" max="6" width="13.125" style="0" customWidth="1"/>
    <col min="7" max="8" width="12.75390625" style="0" customWidth="1"/>
    <col min="9" max="9" width="12.00390625" style="0" customWidth="1"/>
    <col min="10" max="10" width="11.00390625" style="0" customWidth="1"/>
    <col min="11" max="11" width="13.75390625" style="0" customWidth="1"/>
    <col min="12" max="12" width="12.125" style="0" customWidth="1"/>
  </cols>
  <sheetData>
    <row r="1" ht="18" customHeight="1">
      <c r="A1" s="33" t="s">
        <v>514</v>
      </c>
    </row>
    <row r="3" ht="18">
      <c r="A3" s="7" t="s">
        <v>58</v>
      </c>
    </row>
    <row r="5" ht="15">
      <c r="A5" s="8" t="s">
        <v>1</v>
      </c>
    </row>
    <row r="6" ht="13.5" thickBot="1">
      <c r="K6" t="s">
        <v>57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1" t="s">
        <v>6</v>
      </c>
      <c r="E7" s="432" t="s">
        <v>470</v>
      </c>
      <c r="F7" s="4" t="s">
        <v>7</v>
      </c>
      <c r="G7" s="6"/>
      <c r="H7" s="11" t="s">
        <v>8</v>
      </c>
      <c r="I7" s="18" t="s">
        <v>8</v>
      </c>
      <c r="J7" s="36" t="s">
        <v>64</v>
      </c>
      <c r="K7" s="6"/>
    </row>
    <row r="8" spans="1:11" ht="13.5" thickTop="1">
      <c r="A8" s="2"/>
      <c r="B8" s="2"/>
      <c r="C8" s="2"/>
      <c r="D8" s="12" t="s">
        <v>11</v>
      </c>
      <c r="E8" s="12" t="s">
        <v>10</v>
      </c>
      <c r="F8" s="11" t="s">
        <v>12</v>
      </c>
      <c r="G8" s="11" t="s">
        <v>12</v>
      </c>
      <c r="H8" s="12" t="s">
        <v>13</v>
      </c>
      <c r="I8" s="12" t="s">
        <v>65</v>
      </c>
      <c r="J8" s="11" t="s">
        <v>14</v>
      </c>
      <c r="K8" s="11" t="s">
        <v>15</v>
      </c>
    </row>
    <row r="9" spans="1:11" ht="13.5" thickBot="1">
      <c r="A9" s="3"/>
      <c r="B9" s="3"/>
      <c r="C9" s="3"/>
      <c r="D9" s="10">
        <v>2008</v>
      </c>
      <c r="E9" s="10" t="s">
        <v>66</v>
      </c>
      <c r="F9" s="10" t="s">
        <v>16</v>
      </c>
      <c r="G9" s="10" t="s">
        <v>17</v>
      </c>
      <c r="H9" s="10" t="s">
        <v>18</v>
      </c>
      <c r="I9" s="10" t="s">
        <v>67</v>
      </c>
      <c r="J9" s="10">
        <v>2009</v>
      </c>
      <c r="K9" s="10" t="s">
        <v>19</v>
      </c>
    </row>
    <row r="10" spans="1:12" ht="14.25" thickBot="1" thickTop="1">
      <c r="A10" s="13" t="s">
        <v>515</v>
      </c>
      <c r="B10" s="28">
        <v>23922628.09</v>
      </c>
      <c r="C10" s="28">
        <v>15970015.97</v>
      </c>
      <c r="D10" s="28">
        <v>-72000</v>
      </c>
      <c r="E10" s="28">
        <v>7880612.12</v>
      </c>
      <c r="F10" s="28">
        <v>3500000</v>
      </c>
      <c r="G10" s="28">
        <v>4359033.12</v>
      </c>
      <c r="H10" s="28">
        <v>0</v>
      </c>
      <c r="I10" s="28">
        <v>21579</v>
      </c>
      <c r="J10" s="28">
        <v>0</v>
      </c>
      <c r="K10" s="29">
        <v>0</v>
      </c>
      <c r="L10" s="40"/>
    </row>
    <row r="11" spans="2:8" ht="12.75">
      <c r="B11" s="58"/>
      <c r="C11" s="49"/>
      <c r="D11" s="58"/>
      <c r="H11" s="49"/>
    </row>
    <row r="12" spans="2:4" ht="12.75">
      <c r="B12" s="58"/>
      <c r="C12" s="49"/>
      <c r="D12" s="58"/>
    </row>
    <row r="13" spans="2:4" ht="12.75">
      <c r="B13" s="49"/>
      <c r="C13" s="49"/>
      <c r="D13" s="49"/>
    </row>
    <row r="14" spans="1:4" ht="15">
      <c r="A14" s="8" t="s">
        <v>21</v>
      </c>
      <c r="D14" s="49"/>
    </row>
    <row r="15" ht="13.5" thickBot="1">
      <c r="K15" t="s">
        <v>57</v>
      </c>
    </row>
    <row r="16" spans="1:12" ht="14.25" thickBot="1" thickTop="1">
      <c r="A16" s="1" t="s">
        <v>2</v>
      </c>
      <c r="B16" s="11" t="s">
        <v>22</v>
      </c>
      <c r="C16" s="11" t="s">
        <v>23</v>
      </c>
      <c r="D16" s="11" t="s">
        <v>4</v>
      </c>
      <c r="E16" s="11" t="s">
        <v>5</v>
      </c>
      <c r="F16" s="17" t="s">
        <v>75</v>
      </c>
      <c r="G16" s="4" t="s">
        <v>24</v>
      </c>
      <c r="H16" s="5"/>
      <c r="I16" s="5"/>
      <c r="J16" s="55"/>
      <c r="K16" s="56" t="s">
        <v>516</v>
      </c>
      <c r="L16" s="21"/>
    </row>
    <row r="17" spans="1:11" ht="13.5" thickTop="1">
      <c r="A17" s="2"/>
      <c r="B17" s="12" t="s">
        <v>25</v>
      </c>
      <c r="C17" s="19" t="s">
        <v>26</v>
      </c>
      <c r="D17" s="12"/>
      <c r="E17" s="12" t="s">
        <v>81</v>
      </c>
      <c r="F17" s="12" t="s">
        <v>27</v>
      </c>
      <c r="G17" s="11" t="s">
        <v>28</v>
      </c>
      <c r="H17" s="18" t="s">
        <v>83</v>
      </c>
      <c r="I17" s="18" t="s">
        <v>30</v>
      </c>
      <c r="J17" s="12" t="s">
        <v>84</v>
      </c>
      <c r="K17" s="18" t="s">
        <v>85</v>
      </c>
    </row>
    <row r="18" spans="1:11" ht="13.5" thickBot="1">
      <c r="A18" s="3"/>
      <c r="B18" s="3"/>
      <c r="C18" s="3"/>
      <c r="D18" s="10"/>
      <c r="E18" s="20" t="s">
        <v>31</v>
      </c>
      <c r="F18" s="10" t="s">
        <v>32</v>
      </c>
      <c r="G18" s="16"/>
      <c r="H18" s="10"/>
      <c r="I18" s="20" t="s">
        <v>33</v>
      </c>
      <c r="J18" s="20"/>
      <c r="K18" s="10"/>
    </row>
    <row r="19" spans="1:11" ht="14.25" thickBot="1" thickTop="1">
      <c r="A19" s="13" t="s">
        <v>515</v>
      </c>
      <c r="B19" s="28">
        <v>4046276.37</v>
      </c>
      <c r="C19" s="28">
        <v>270764000</v>
      </c>
      <c r="D19" s="28">
        <v>272533002.98</v>
      </c>
      <c r="E19" s="28">
        <v>2277273.39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9">
        <v>0</v>
      </c>
    </row>
    <row r="20" spans="1:2" ht="12.75">
      <c r="A20" s="31"/>
      <c r="B20" s="58"/>
    </row>
    <row r="21" spans="1:2" ht="12.75">
      <c r="A21" s="31"/>
      <c r="B21" s="49"/>
    </row>
    <row r="24" ht="13.5" thickBot="1">
      <c r="K24" t="s">
        <v>57</v>
      </c>
    </row>
    <row r="25" spans="1:12" ht="14.25" thickBot="1" thickTop="1">
      <c r="A25" s="1" t="s">
        <v>2</v>
      </c>
      <c r="B25" s="18" t="s">
        <v>34</v>
      </c>
      <c r="C25" s="4" t="s">
        <v>35</v>
      </c>
      <c r="D25" s="5"/>
      <c r="E25" s="18" t="s">
        <v>36</v>
      </c>
      <c r="F25" s="18" t="s">
        <v>36</v>
      </c>
      <c r="G25" s="18" t="s">
        <v>88</v>
      </c>
      <c r="H25" s="11" t="s">
        <v>89</v>
      </c>
      <c r="I25" s="18" t="s">
        <v>36</v>
      </c>
      <c r="J25" s="18" t="s">
        <v>37</v>
      </c>
      <c r="K25" s="18" t="s">
        <v>38</v>
      </c>
      <c r="L25" s="23"/>
    </row>
    <row r="26" spans="1:12" ht="13.5" thickTop="1">
      <c r="A26" s="2"/>
      <c r="B26" s="19" t="s">
        <v>39</v>
      </c>
      <c r="C26" s="18" t="s">
        <v>40</v>
      </c>
      <c r="D26" s="18" t="s">
        <v>41</v>
      </c>
      <c r="E26" s="19" t="s">
        <v>517</v>
      </c>
      <c r="F26" s="19" t="s">
        <v>91</v>
      </c>
      <c r="G26" s="19" t="s">
        <v>27</v>
      </c>
      <c r="H26" s="12" t="s">
        <v>92</v>
      </c>
      <c r="I26" s="19" t="s">
        <v>43</v>
      </c>
      <c r="J26" s="19" t="s">
        <v>44</v>
      </c>
      <c r="K26" s="19" t="s">
        <v>93</v>
      </c>
      <c r="L26" s="23"/>
    </row>
    <row r="27" spans="1:12" ht="13.5" thickBot="1">
      <c r="A27" s="3"/>
      <c r="B27" s="3"/>
      <c r="C27" s="20" t="s">
        <v>45</v>
      </c>
      <c r="D27" s="20" t="s">
        <v>46</v>
      </c>
      <c r="E27" s="20" t="s">
        <v>94</v>
      </c>
      <c r="F27" s="20"/>
      <c r="G27" s="20" t="s">
        <v>32</v>
      </c>
      <c r="H27" s="10"/>
      <c r="I27" s="3"/>
      <c r="J27" s="3"/>
      <c r="K27" s="20" t="s">
        <v>509</v>
      </c>
      <c r="L27" s="23"/>
    </row>
    <row r="28" spans="1:13" ht="14.25" thickBot="1" thickTop="1">
      <c r="A28" s="57" t="s">
        <v>515</v>
      </c>
      <c r="B28" s="41">
        <v>2277273.39</v>
      </c>
      <c r="C28" s="41">
        <v>0</v>
      </c>
      <c r="D28" s="41">
        <v>0</v>
      </c>
      <c r="E28" s="41">
        <v>2303245.93</v>
      </c>
      <c r="F28" s="41">
        <v>0</v>
      </c>
      <c r="G28" s="41">
        <v>0</v>
      </c>
      <c r="H28" s="41">
        <v>0</v>
      </c>
      <c r="I28" s="41">
        <v>0</v>
      </c>
      <c r="J28" s="41">
        <v>91.86</v>
      </c>
      <c r="K28" s="42">
        <f>SUM(E28:J28)</f>
        <v>2303337.79</v>
      </c>
      <c r="L28" s="26"/>
      <c r="M28" s="40"/>
    </row>
    <row r="29" spans="1:13" ht="13.5" thickBot="1">
      <c r="A29" s="43" t="s">
        <v>98</v>
      </c>
      <c r="B29" s="44"/>
      <c r="C29" s="44"/>
      <c r="D29" s="44"/>
      <c r="E29" s="44">
        <f aca="true" t="shared" si="0" ref="E29:K29">SUM(E28:E28)</f>
        <v>2303245.93</v>
      </c>
      <c r="F29" s="44">
        <f t="shared" si="0"/>
        <v>0</v>
      </c>
      <c r="G29" s="44">
        <f t="shared" si="0"/>
        <v>0</v>
      </c>
      <c r="H29" s="44">
        <f t="shared" si="0"/>
        <v>0</v>
      </c>
      <c r="I29" s="44">
        <f t="shared" si="0"/>
        <v>0</v>
      </c>
      <c r="J29" s="44">
        <f t="shared" si="0"/>
        <v>91.86</v>
      </c>
      <c r="K29" s="45">
        <f t="shared" si="0"/>
        <v>2303337.79</v>
      </c>
      <c r="L29" s="26"/>
      <c r="M29" s="40"/>
    </row>
    <row r="30" ht="13.5" thickTop="1"/>
    <row r="64" ht="18" customHeight="1"/>
    <row r="78" ht="12.75" customHeight="1"/>
    <row r="79" ht="12.75" customHeight="1"/>
    <row r="80" ht="12.75" customHeight="1"/>
    <row r="81" ht="12.75" customHeight="1"/>
    <row r="82" ht="14.25" customHeight="1"/>
    <row r="83" ht="13.5" customHeight="1"/>
    <row r="84" ht="12.75" customHeight="1"/>
    <row r="85" ht="13.5" customHeight="1"/>
    <row r="86" ht="12.75" customHeight="1"/>
    <row r="90" ht="14.25" customHeight="1"/>
    <row r="91" ht="13.5" customHeight="1"/>
  </sheetData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" sqref="A1"/>
    </sheetView>
  </sheetViews>
  <sheetFormatPr defaultColWidth="9.00390625" defaultRowHeight="12.75"/>
  <cols>
    <col min="1" max="1" width="18.75390625" style="0" customWidth="1"/>
    <col min="2" max="2" width="12.375" style="0" customWidth="1"/>
    <col min="3" max="3" width="11.875" style="0" customWidth="1"/>
    <col min="4" max="4" width="13.375" style="0" customWidth="1"/>
    <col min="5" max="5" width="12.25390625" style="0" customWidth="1"/>
    <col min="6" max="6" width="10.625" style="0" customWidth="1"/>
    <col min="7" max="7" width="10.25390625" style="0" customWidth="1"/>
    <col min="8" max="8" width="11.00390625" style="0" customWidth="1"/>
    <col min="9" max="9" width="10.625" style="0" customWidth="1"/>
    <col min="10" max="10" width="11.625" style="0" customWidth="1"/>
    <col min="11" max="11" width="10.75390625" style="0" customWidth="1"/>
    <col min="12" max="12" width="8.625" style="0" customWidth="1"/>
  </cols>
  <sheetData>
    <row r="1" spans="1:4" ht="20.25">
      <c r="A1" s="433" t="s">
        <v>518</v>
      </c>
      <c r="B1" s="8"/>
      <c r="C1" s="8"/>
      <c r="D1" s="399"/>
    </row>
    <row r="3" spans="1:11" ht="18.75">
      <c r="A3" s="434" t="s">
        <v>58</v>
      </c>
      <c r="B3" s="435"/>
      <c r="C3" s="435"/>
      <c r="D3" s="435"/>
      <c r="E3" s="435"/>
      <c r="F3" s="435"/>
      <c r="G3" s="435"/>
      <c r="H3" s="436"/>
      <c r="I3" s="435"/>
      <c r="J3" s="435"/>
      <c r="K3" s="437"/>
    </row>
    <row r="4" spans="1:11" ht="13.5" customHeight="1">
      <c r="A4" s="437"/>
      <c r="B4" s="437"/>
      <c r="C4" s="437"/>
      <c r="D4" s="437"/>
      <c r="E4" s="437"/>
      <c r="F4" s="437"/>
      <c r="G4" s="437"/>
      <c r="H4" s="438"/>
      <c r="I4" s="437"/>
      <c r="J4" s="437"/>
      <c r="K4" s="437"/>
    </row>
    <row r="5" spans="1:11" ht="18.75">
      <c r="A5" s="439" t="s">
        <v>1</v>
      </c>
      <c r="B5" s="440"/>
      <c r="C5" s="440"/>
      <c r="D5" s="441"/>
      <c r="E5" s="437"/>
      <c r="F5" s="441"/>
      <c r="G5" s="437"/>
      <c r="H5" s="437"/>
      <c r="I5" s="437"/>
      <c r="J5" s="437"/>
      <c r="K5" s="437"/>
    </row>
    <row r="6" ht="13.5" thickBot="1">
      <c r="J6" s="442" t="s">
        <v>57</v>
      </c>
    </row>
    <row r="7" spans="1:12" ht="14.25" thickBot="1" thickTop="1">
      <c r="A7" s="443" t="s">
        <v>2</v>
      </c>
      <c r="B7" s="444" t="s">
        <v>3</v>
      </c>
      <c r="C7" s="445" t="s">
        <v>4</v>
      </c>
      <c r="D7" s="446" t="s">
        <v>470</v>
      </c>
      <c r="E7" s="445" t="s">
        <v>6</v>
      </c>
      <c r="F7" s="447" t="s">
        <v>7</v>
      </c>
      <c r="G7" s="448"/>
      <c r="H7" s="446" t="s">
        <v>8</v>
      </c>
      <c r="I7" s="449" t="s">
        <v>519</v>
      </c>
      <c r="J7" s="450"/>
      <c r="K7" s="451"/>
      <c r="L7" s="452"/>
    </row>
    <row r="8" spans="1:12" ht="12.75">
      <c r="A8" s="453"/>
      <c r="B8" s="454"/>
      <c r="C8" s="455"/>
      <c r="D8" s="456" t="s">
        <v>10</v>
      </c>
      <c r="E8" s="456" t="s">
        <v>11</v>
      </c>
      <c r="F8" s="457" t="s">
        <v>12</v>
      </c>
      <c r="G8" s="458" t="s">
        <v>12</v>
      </c>
      <c r="H8" s="459" t="s">
        <v>13</v>
      </c>
      <c r="I8" s="458" t="s">
        <v>112</v>
      </c>
      <c r="J8" s="460" t="s">
        <v>15</v>
      </c>
      <c r="K8" s="461"/>
      <c r="L8" s="452"/>
    </row>
    <row r="9" spans="1:12" ht="13.5" thickBot="1">
      <c r="A9" s="462"/>
      <c r="B9" s="463"/>
      <c r="C9" s="464"/>
      <c r="D9" s="465" t="s">
        <v>79</v>
      </c>
      <c r="E9" s="465">
        <v>2008</v>
      </c>
      <c r="F9" s="465" t="s">
        <v>16</v>
      </c>
      <c r="G9" s="466" t="s">
        <v>17</v>
      </c>
      <c r="H9" s="466" t="s">
        <v>471</v>
      </c>
      <c r="I9" s="466">
        <v>2009</v>
      </c>
      <c r="J9" s="467" t="s">
        <v>19</v>
      </c>
      <c r="K9" s="461"/>
      <c r="L9" s="452"/>
    </row>
    <row r="10" spans="1:12" ht="14.25" thickBot="1" thickTop="1">
      <c r="A10" s="468" t="s">
        <v>520</v>
      </c>
      <c r="B10" s="469">
        <v>86111181.04</v>
      </c>
      <c r="C10" s="469">
        <v>83108752.48</v>
      </c>
      <c r="D10" s="469">
        <v>2616628.56</v>
      </c>
      <c r="E10" s="469">
        <v>0</v>
      </c>
      <c r="F10" s="469">
        <v>0</v>
      </c>
      <c r="G10" s="469">
        <f>SUM(D10-H10)</f>
        <v>941100.9200000002</v>
      </c>
      <c r="H10" s="470">
        <v>1675527.64</v>
      </c>
      <c r="I10" s="469">
        <v>0</v>
      </c>
      <c r="J10" s="471">
        <v>0</v>
      </c>
      <c r="K10" s="440"/>
      <c r="L10" s="452"/>
    </row>
    <row r="11" spans="1:12" ht="13.5" thickBot="1">
      <c r="A11" s="462" t="s">
        <v>521</v>
      </c>
      <c r="B11" s="472">
        <v>12242909.62</v>
      </c>
      <c r="C11" s="473">
        <v>9958602.04</v>
      </c>
      <c r="D11" s="473">
        <v>1827307.58</v>
      </c>
      <c r="E11" s="473">
        <v>0</v>
      </c>
      <c r="F11" s="473">
        <v>1000000</v>
      </c>
      <c r="G11" s="473">
        <v>827307.58</v>
      </c>
      <c r="H11" s="473">
        <v>0</v>
      </c>
      <c r="I11" s="473">
        <v>0</v>
      </c>
      <c r="J11" s="474">
        <v>0</v>
      </c>
      <c r="K11" s="475"/>
      <c r="L11" s="452"/>
    </row>
    <row r="12" spans="1:12" ht="13.5" thickTop="1">
      <c r="A12" s="476"/>
      <c r="B12" s="452"/>
      <c r="C12" s="452"/>
      <c r="D12" s="470"/>
      <c r="E12" s="477"/>
      <c r="F12" s="470"/>
      <c r="G12" s="470"/>
      <c r="H12" s="452"/>
      <c r="I12" s="452"/>
      <c r="J12" s="452"/>
      <c r="K12" s="452"/>
      <c r="L12" s="452"/>
    </row>
    <row r="13" spans="1:12" ht="12.75">
      <c r="A13" s="476"/>
      <c r="B13" s="452"/>
      <c r="C13" s="470"/>
      <c r="D13" s="470"/>
      <c r="E13" s="470"/>
      <c r="F13" s="440"/>
      <c r="G13" s="470"/>
      <c r="H13" s="441"/>
      <c r="I13" s="470"/>
      <c r="J13" s="452"/>
      <c r="K13" s="452"/>
      <c r="L13" s="452"/>
    </row>
    <row r="14" spans="1:12" ht="15.75">
      <c r="A14" s="439" t="s">
        <v>21</v>
      </c>
      <c r="B14" s="452"/>
      <c r="C14" s="470"/>
      <c r="D14" s="470"/>
      <c r="E14" s="470"/>
      <c r="F14" s="470"/>
      <c r="G14" s="470"/>
      <c r="H14" s="478"/>
      <c r="I14" s="452"/>
      <c r="J14" s="470"/>
      <c r="K14" s="452"/>
      <c r="L14" s="452"/>
    </row>
    <row r="15" spans="1:12" ht="13.5" thickBot="1">
      <c r="A15" s="452"/>
      <c r="B15" s="452"/>
      <c r="C15" s="452"/>
      <c r="D15" s="452"/>
      <c r="E15" s="452"/>
      <c r="F15" s="452"/>
      <c r="G15" s="452"/>
      <c r="H15" s="452"/>
      <c r="I15" s="452"/>
      <c r="J15" s="129"/>
      <c r="K15" s="452"/>
      <c r="L15" s="442" t="s">
        <v>377</v>
      </c>
    </row>
    <row r="16" spans="1:12" ht="14.25" thickBot="1" thickTop="1">
      <c r="A16" s="479" t="s">
        <v>2</v>
      </c>
      <c r="B16" s="445" t="s">
        <v>22</v>
      </c>
      <c r="C16" s="445" t="s">
        <v>23</v>
      </c>
      <c r="D16" s="445" t="s">
        <v>4</v>
      </c>
      <c r="E16" s="445" t="s">
        <v>5</v>
      </c>
      <c r="F16" s="445" t="s">
        <v>107</v>
      </c>
      <c r="G16" s="447" t="s">
        <v>522</v>
      </c>
      <c r="H16" s="447"/>
      <c r="I16" s="480"/>
      <c r="J16" s="481"/>
      <c r="K16" s="448" t="s">
        <v>53</v>
      </c>
      <c r="L16" s="482"/>
    </row>
    <row r="17" spans="1:12" ht="12.75">
      <c r="A17" s="483"/>
      <c r="B17" s="456" t="s">
        <v>25</v>
      </c>
      <c r="C17" s="459" t="s">
        <v>26</v>
      </c>
      <c r="D17" s="456"/>
      <c r="E17" s="456" t="s">
        <v>81</v>
      </c>
      <c r="F17" s="459" t="s">
        <v>27</v>
      </c>
      <c r="G17" s="457" t="s">
        <v>28</v>
      </c>
      <c r="H17" s="458" t="s">
        <v>29</v>
      </c>
      <c r="I17" s="457" t="s">
        <v>30</v>
      </c>
      <c r="J17" s="456" t="s">
        <v>341</v>
      </c>
      <c r="K17" s="457" t="s">
        <v>14</v>
      </c>
      <c r="L17" s="484" t="s">
        <v>15</v>
      </c>
    </row>
    <row r="18" spans="1:12" ht="13.5" thickBot="1">
      <c r="A18" s="485"/>
      <c r="B18" s="464"/>
      <c r="C18" s="464"/>
      <c r="D18" s="465"/>
      <c r="E18" s="466" t="s">
        <v>31</v>
      </c>
      <c r="F18" s="465" t="s">
        <v>32</v>
      </c>
      <c r="G18" s="486"/>
      <c r="H18" s="465"/>
      <c r="I18" s="466" t="s">
        <v>33</v>
      </c>
      <c r="J18" s="465" t="s">
        <v>523</v>
      </c>
      <c r="K18" s="465">
        <v>2009</v>
      </c>
      <c r="L18" s="487" t="s">
        <v>19</v>
      </c>
    </row>
    <row r="19" spans="1:12" ht="14.25" thickBot="1" thickTop="1">
      <c r="A19" s="488" t="s">
        <v>520</v>
      </c>
      <c r="B19" s="489">
        <v>4593286.84</v>
      </c>
      <c r="C19" s="489">
        <v>4430000</v>
      </c>
      <c r="D19" s="489">
        <v>10741153.48</v>
      </c>
      <c r="E19" s="489">
        <f>SUM(B19+C19-D19)</f>
        <v>-1717866.6400000006</v>
      </c>
      <c r="F19" s="489">
        <v>0</v>
      </c>
      <c r="G19" s="470">
        <v>1675527.64</v>
      </c>
      <c r="H19" s="489">
        <v>0</v>
      </c>
      <c r="I19" s="489">
        <v>0</v>
      </c>
      <c r="J19" s="489">
        <v>42339</v>
      </c>
      <c r="K19" s="489">
        <v>0</v>
      </c>
      <c r="L19" s="490">
        <v>0</v>
      </c>
    </row>
    <row r="20" spans="1:12" ht="13.5" thickBot="1">
      <c r="A20" s="491" t="s">
        <v>521</v>
      </c>
      <c r="B20" s="473">
        <v>44192258.03</v>
      </c>
      <c r="C20" s="473">
        <v>63842000</v>
      </c>
      <c r="D20" s="492">
        <v>106781874.06</v>
      </c>
      <c r="E20" s="492">
        <f>SUM(B20+C20-D20)</f>
        <v>1252383.9699999988</v>
      </c>
      <c r="F20" s="473">
        <v>0</v>
      </c>
      <c r="G20" s="473">
        <v>0</v>
      </c>
      <c r="H20" s="473">
        <v>0</v>
      </c>
      <c r="I20" s="473">
        <v>0</v>
      </c>
      <c r="J20" s="473">
        <v>1477125.88</v>
      </c>
      <c r="K20" s="473">
        <v>0</v>
      </c>
      <c r="L20" s="474">
        <v>0</v>
      </c>
    </row>
    <row r="21" spans="1:13" ht="13.5" thickTop="1">
      <c r="A21" s="493"/>
      <c r="B21" s="494"/>
      <c r="C21" s="495"/>
      <c r="D21" s="495"/>
      <c r="E21" s="495"/>
      <c r="F21" s="470"/>
      <c r="G21" s="496"/>
      <c r="H21" s="494"/>
      <c r="I21" s="495"/>
      <c r="J21" s="497"/>
      <c r="K21" s="494"/>
      <c r="L21" s="494"/>
      <c r="M21" s="498"/>
    </row>
    <row r="22" spans="1:12" ht="12.75">
      <c r="A22" s="499"/>
      <c r="B22" s="441"/>
      <c r="C22" s="500"/>
      <c r="D22" s="470"/>
      <c r="E22" s="470"/>
      <c r="F22" s="470"/>
      <c r="G22" s="470"/>
      <c r="H22" s="470"/>
      <c r="I22" s="470"/>
      <c r="J22" s="452"/>
      <c r="K22" s="452"/>
      <c r="L22" s="452"/>
    </row>
    <row r="23" spans="1:12" ht="13.5" thickBot="1">
      <c r="A23" s="452"/>
      <c r="B23" s="452"/>
      <c r="C23" s="452"/>
      <c r="D23" s="452"/>
      <c r="E23" s="452"/>
      <c r="F23" s="452"/>
      <c r="G23" s="452"/>
      <c r="H23" s="452"/>
      <c r="I23" s="452"/>
      <c r="J23" s="129"/>
      <c r="K23" s="442" t="s">
        <v>377</v>
      </c>
      <c r="L23" s="452"/>
    </row>
    <row r="24" spans="1:13" ht="14.25" thickBot="1" thickTop="1">
      <c r="A24" s="443" t="s">
        <v>2</v>
      </c>
      <c r="B24" s="446" t="s">
        <v>34</v>
      </c>
      <c r="C24" s="501" t="s">
        <v>35</v>
      </c>
      <c r="D24" s="481"/>
      <c r="E24" s="446" t="s">
        <v>36</v>
      </c>
      <c r="F24" s="446" t="s">
        <v>36</v>
      </c>
      <c r="G24" s="446" t="s">
        <v>503</v>
      </c>
      <c r="H24" s="446" t="s">
        <v>89</v>
      </c>
      <c r="I24" s="446" t="s">
        <v>36</v>
      </c>
      <c r="J24" s="446" t="s">
        <v>37</v>
      </c>
      <c r="K24" s="502" t="s">
        <v>38</v>
      </c>
      <c r="L24" s="503"/>
      <c r="M24" s="21"/>
    </row>
    <row r="25" spans="1:13" ht="12.75">
      <c r="A25" s="453"/>
      <c r="B25" s="459" t="s">
        <v>39</v>
      </c>
      <c r="C25" s="455" t="s">
        <v>40</v>
      </c>
      <c r="D25" s="455" t="s">
        <v>41</v>
      </c>
      <c r="E25" s="459" t="s">
        <v>115</v>
      </c>
      <c r="F25" s="459" t="s">
        <v>505</v>
      </c>
      <c r="G25" s="459" t="s">
        <v>27</v>
      </c>
      <c r="H25" s="459" t="s">
        <v>116</v>
      </c>
      <c r="I25" s="459" t="s">
        <v>117</v>
      </c>
      <c r="J25" s="456" t="s">
        <v>44</v>
      </c>
      <c r="K25" s="504" t="s">
        <v>506</v>
      </c>
      <c r="L25" s="503"/>
      <c r="M25" s="21"/>
    </row>
    <row r="26" spans="1:13" ht="13.5" thickBot="1">
      <c r="A26" s="485"/>
      <c r="B26" s="466"/>
      <c r="C26" s="464" t="s">
        <v>45</v>
      </c>
      <c r="D26" s="464" t="s">
        <v>46</v>
      </c>
      <c r="E26" s="466" t="s">
        <v>524</v>
      </c>
      <c r="F26" s="466"/>
      <c r="G26" s="466" t="s">
        <v>32</v>
      </c>
      <c r="H26" s="465"/>
      <c r="I26" s="465" t="s">
        <v>120</v>
      </c>
      <c r="J26" s="464"/>
      <c r="K26" s="467" t="s">
        <v>509</v>
      </c>
      <c r="L26" s="503"/>
      <c r="M26" s="21"/>
    </row>
    <row r="27" spans="1:13" ht="14.25" thickBot="1" thickTop="1">
      <c r="A27" s="505" t="s">
        <v>520</v>
      </c>
      <c r="B27" s="469">
        <v>0</v>
      </c>
      <c r="C27" s="469">
        <v>0</v>
      </c>
      <c r="D27" s="469">
        <v>0</v>
      </c>
      <c r="E27" s="469">
        <v>0</v>
      </c>
      <c r="F27" s="469">
        <v>0</v>
      </c>
      <c r="G27" s="469">
        <v>0</v>
      </c>
      <c r="H27" s="490">
        <v>0</v>
      </c>
      <c r="I27" s="469">
        <v>0</v>
      </c>
      <c r="J27" s="469">
        <v>0</v>
      </c>
      <c r="K27" s="490">
        <v>0</v>
      </c>
      <c r="L27" s="475"/>
      <c r="M27" s="26"/>
    </row>
    <row r="28" spans="1:13" ht="13.5" thickBot="1">
      <c r="A28" s="506" t="s">
        <v>521</v>
      </c>
      <c r="B28" s="507">
        <v>1252383.97</v>
      </c>
      <c r="C28" s="507">
        <v>1243011</v>
      </c>
      <c r="D28" s="507">
        <v>0</v>
      </c>
      <c r="E28" s="473">
        <f>SUM(B28-C28+J20)</f>
        <v>1486498.8499999999</v>
      </c>
      <c r="F28" s="473">
        <f>SUM(C28)</f>
        <v>1243011</v>
      </c>
      <c r="G28" s="507">
        <v>0</v>
      </c>
      <c r="H28" s="507">
        <v>0</v>
      </c>
      <c r="I28" s="507">
        <v>0</v>
      </c>
      <c r="J28" s="507">
        <v>103.2</v>
      </c>
      <c r="K28" s="508">
        <f>SUM(E28:J28)</f>
        <v>2729613.05</v>
      </c>
      <c r="L28" s="475"/>
      <c r="M28" s="26"/>
    </row>
    <row r="29" spans="1:12" ht="13.5" thickBot="1">
      <c r="A29" s="509" t="s">
        <v>525</v>
      </c>
      <c r="B29" s="473">
        <f>SUM(B27:B28)</f>
        <v>1252383.97</v>
      </c>
      <c r="C29" s="473">
        <f>SUM(C27:C28)</f>
        <v>1243011</v>
      </c>
      <c r="D29" s="473">
        <f>SUM(D27:D28)</f>
        <v>0</v>
      </c>
      <c r="E29" s="473">
        <f>SUM(B29-C29+J20)</f>
        <v>1486498.8499999999</v>
      </c>
      <c r="F29" s="473">
        <f aca="true" t="shared" si="0" ref="F29:K29">SUM(F27:F28)</f>
        <v>1243011</v>
      </c>
      <c r="G29" s="473">
        <f t="shared" si="0"/>
        <v>0</v>
      </c>
      <c r="H29" s="473">
        <f t="shared" si="0"/>
        <v>0</v>
      </c>
      <c r="I29" s="473">
        <f t="shared" si="0"/>
        <v>0</v>
      </c>
      <c r="J29" s="473">
        <f t="shared" si="0"/>
        <v>103.2</v>
      </c>
      <c r="K29" s="510">
        <f t="shared" si="0"/>
        <v>2729613.05</v>
      </c>
      <c r="L29" s="452"/>
    </row>
    <row r="30" spans="1:12" ht="13.5" thickTop="1">
      <c r="A30" s="476"/>
      <c r="B30" s="452"/>
      <c r="C30" s="470"/>
      <c r="D30" s="452"/>
      <c r="E30" s="470"/>
      <c r="F30" s="470"/>
      <c r="G30" s="452"/>
      <c r="H30" s="470"/>
      <c r="I30" s="470"/>
      <c r="J30" s="470"/>
      <c r="K30" s="470"/>
      <c r="L30" s="452"/>
    </row>
    <row r="31" spans="1:12" ht="60.75">
      <c r="A31" s="58"/>
      <c r="B31" s="49"/>
      <c r="G31" s="499"/>
      <c r="I31" s="49"/>
      <c r="J31" s="49"/>
      <c r="L31" s="511"/>
    </row>
    <row r="32" spans="4:12" ht="22.5">
      <c r="D32" s="512"/>
      <c r="J32" s="436"/>
      <c r="L32" s="513"/>
    </row>
    <row r="33" spans="4:12" ht="22.5">
      <c r="D33" s="441"/>
      <c r="E33" s="514"/>
      <c r="J33" s="515"/>
      <c r="L33" s="513"/>
    </row>
    <row r="34" spans="4:12" ht="22.5">
      <c r="D34" s="516"/>
      <c r="L34" s="513"/>
    </row>
    <row r="35" ht="22.5">
      <c r="L35" s="513"/>
    </row>
    <row r="36" ht="22.5">
      <c r="L36" s="513"/>
    </row>
    <row r="37" ht="22.5">
      <c r="L37" s="513"/>
    </row>
    <row r="38" ht="22.5">
      <c r="L38" s="513"/>
    </row>
    <row r="39" ht="22.5">
      <c r="L39" s="513"/>
    </row>
    <row r="40" ht="22.5">
      <c r="L40" s="513"/>
    </row>
    <row r="41" ht="22.5">
      <c r="L41" s="513"/>
    </row>
    <row r="42" ht="60.75">
      <c r="L42" s="511"/>
    </row>
    <row r="43" ht="22.5">
      <c r="L43" s="513"/>
    </row>
    <row r="44" ht="22.5">
      <c r="L44" s="513"/>
    </row>
    <row r="45" ht="22.5">
      <c r="L45" s="513"/>
    </row>
    <row r="46" ht="22.5">
      <c r="L46" s="513"/>
    </row>
  </sheetData>
  <mergeCells count="1">
    <mergeCell ref="I7:J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H29" sqref="H29"/>
    </sheetView>
  </sheetViews>
  <sheetFormatPr defaultColWidth="9.00390625" defaultRowHeight="12.75"/>
  <cols>
    <col min="1" max="1" width="18.75390625" style="0" customWidth="1"/>
    <col min="2" max="2" width="11.625" style="0" customWidth="1"/>
    <col min="3" max="3" width="10.875" style="0" customWidth="1"/>
    <col min="4" max="4" width="11.00390625" style="0" customWidth="1"/>
    <col min="5" max="5" width="10.25390625" style="0" customWidth="1"/>
    <col min="6" max="6" width="10.875" style="0" customWidth="1"/>
    <col min="7" max="7" width="10.00390625" style="0" customWidth="1"/>
    <col min="8" max="8" width="9.875" style="0" customWidth="1"/>
    <col min="9" max="9" width="10.00390625" style="0" customWidth="1"/>
    <col min="10" max="10" width="12.875" style="0" customWidth="1"/>
    <col min="11" max="11" width="14.00390625" style="0" customWidth="1"/>
    <col min="12" max="12" width="12.125" style="0" customWidth="1"/>
  </cols>
  <sheetData>
    <row r="1" spans="1:3" s="433" customFormat="1" ht="18">
      <c r="A1" s="24" t="s">
        <v>526</v>
      </c>
      <c r="B1" s="24"/>
      <c r="C1" s="24"/>
    </row>
    <row r="3" ht="18">
      <c r="A3" s="7" t="s">
        <v>58</v>
      </c>
    </row>
    <row r="5" ht="15">
      <c r="A5" s="8" t="s">
        <v>1</v>
      </c>
    </row>
    <row r="6" ht="13.5" thickBot="1">
      <c r="I6" t="s">
        <v>377</v>
      </c>
    </row>
    <row r="7" spans="1:11" ht="14.25" thickBot="1" thickTop="1">
      <c r="A7" s="9" t="s">
        <v>2</v>
      </c>
      <c r="B7" s="11" t="s">
        <v>3</v>
      </c>
      <c r="C7" s="11" t="s">
        <v>4</v>
      </c>
      <c r="D7" s="11" t="s">
        <v>6</v>
      </c>
      <c r="E7" s="11" t="s">
        <v>5</v>
      </c>
      <c r="F7" s="4" t="s">
        <v>7</v>
      </c>
      <c r="G7" s="5"/>
      <c r="H7" s="11" t="s">
        <v>8</v>
      </c>
      <c r="I7" s="18" t="s">
        <v>8</v>
      </c>
      <c r="J7" s="4" t="s">
        <v>9</v>
      </c>
      <c r="K7" s="6"/>
    </row>
    <row r="8" spans="1:11" ht="13.5" thickTop="1">
      <c r="A8" s="2"/>
      <c r="B8" s="2"/>
      <c r="C8" s="2"/>
      <c r="D8" s="12" t="s">
        <v>452</v>
      </c>
      <c r="E8" s="12" t="s">
        <v>10</v>
      </c>
      <c r="F8" s="11" t="s">
        <v>12</v>
      </c>
      <c r="G8" s="11" t="s">
        <v>12</v>
      </c>
      <c r="H8" s="12" t="s">
        <v>13</v>
      </c>
      <c r="I8" s="19" t="s">
        <v>65</v>
      </c>
      <c r="J8" s="11" t="s">
        <v>112</v>
      </c>
      <c r="K8" s="11" t="s">
        <v>15</v>
      </c>
    </row>
    <row r="9" spans="1:11" ht="13.5" thickBot="1">
      <c r="A9" s="3"/>
      <c r="B9" s="3"/>
      <c r="C9" s="3"/>
      <c r="D9" s="10">
        <v>2008</v>
      </c>
      <c r="E9" s="10" t="s">
        <v>66</v>
      </c>
      <c r="F9" s="10" t="s">
        <v>16</v>
      </c>
      <c r="G9" s="10" t="s">
        <v>17</v>
      </c>
      <c r="H9" s="10" t="s">
        <v>18</v>
      </c>
      <c r="I9" s="20" t="s">
        <v>67</v>
      </c>
      <c r="J9" s="10">
        <v>2009</v>
      </c>
      <c r="K9" s="10" t="s">
        <v>19</v>
      </c>
    </row>
    <row r="10" spans="1:11" ht="15" customHeight="1" thickBot="1" thickTop="1">
      <c r="A10" s="37" t="s">
        <v>527</v>
      </c>
      <c r="B10" s="517"/>
      <c r="C10" s="517"/>
      <c r="D10" s="517"/>
      <c r="E10" s="517"/>
      <c r="F10" s="517"/>
      <c r="G10" s="517"/>
      <c r="H10" s="517"/>
      <c r="I10" s="518"/>
      <c r="J10" s="517"/>
      <c r="K10" s="518"/>
    </row>
    <row r="14" ht="15">
      <c r="A14" s="8" t="s">
        <v>21</v>
      </c>
    </row>
    <row r="15" ht="13.5" thickBot="1">
      <c r="I15" t="s">
        <v>377</v>
      </c>
    </row>
    <row r="16" spans="1:11" ht="14.25" thickBot="1" thickTop="1">
      <c r="A16" s="1" t="s">
        <v>2</v>
      </c>
      <c r="B16" s="11" t="s">
        <v>22</v>
      </c>
      <c r="C16" s="11" t="s">
        <v>23</v>
      </c>
      <c r="D16" s="11" t="s">
        <v>4</v>
      </c>
      <c r="E16" s="11" t="s">
        <v>5</v>
      </c>
      <c r="F16" s="17" t="s">
        <v>107</v>
      </c>
      <c r="G16" s="4" t="s">
        <v>24</v>
      </c>
      <c r="H16" s="5"/>
      <c r="I16" s="5"/>
      <c r="J16" s="5"/>
      <c r="K16" s="1" t="s">
        <v>528</v>
      </c>
    </row>
    <row r="17" spans="1:11" ht="13.5" thickTop="1">
      <c r="A17" s="2"/>
      <c r="B17" s="12" t="s">
        <v>25</v>
      </c>
      <c r="C17" s="19" t="s">
        <v>26</v>
      </c>
      <c r="D17" s="12"/>
      <c r="E17" s="12" t="s">
        <v>81</v>
      </c>
      <c r="F17" s="12" t="s">
        <v>27</v>
      </c>
      <c r="G17" s="11" t="s">
        <v>28</v>
      </c>
      <c r="H17" s="11" t="s">
        <v>83</v>
      </c>
      <c r="I17" s="11" t="s">
        <v>529</v>
      </c>
      <c r="J17" s="12" t="s">
        <v>84</v>
      </c>
      <c r="K17" s="19" t="s">
        <v>85</v>
      </c>
    </row>
    <row r="18" spans="1:11" ht="13.5" thickBot="1">
      <c r="A18" s="3"/>
      <c r="B18" s="3"/>
      <c r="C18" s="3"/>
      <c r="D18" s="10"/>
      <c r="E18" s="3" t="s">
        <v>31</v>
      </c>
      <c r="F18" s="10" t="s">
        <v>32</v>
      </c>
      <c r="G18" s="16"/>
      <c r="H18" s="10"/>
      <c r="I18" s="10" t="s">
        <v>530</v>
      </c>
      <c r="K18" s="10"/>
    </row>
    <row r="19" spans="1:11" ht="15" customHeight="1" thickBot="1" thickTop="1">
      <c r="A19" s="37" t="s">
        <v>527</v>
      </c>
      <c r="B19" s="517"/>
      <c r="C19" s="517"/>
      <c r="D19" s="517"/>
      <c r="E19" s="517"/>
      <c r="F19" s="517"/>
      <c r="G19" s="517"/>
      <c r="H19" s="517"/>
      <c r="I19" s="517"/>
      <c r="J19" s="519"/>
      <c r="K19" s="520"/>
    </row>
    <row r="22" ht="13.5" thickBot="1">
      <c r="I22" t="s">
        <v>57</v>
      </c>
    </row>
    <row r="23" spans="1:12" ht="14.25" thickBot="1" thickTop="1">
      <c r="A23" s="1" t="s">
        <v>2</v>
      </c>
      <c r="B23" s="18" t="s">
        <v>34</v>
      </c>
      <c r="C23" s="4" t="s">
        <v>35</v>
      </c>
      <c r="D23" s="5"/>
      <c r="E23" s="18" t="s">
        <v>36</v>
      </c>
      <c r="F23" s="18" t="s">
        <v>36</v>
      </c>
      <c r="G23" s="18" t="s">
        <v>88</v>
      </c>
      <c r="H23" s="11" t="s">
        <v>89</v>
      </c>
      <c r="I23" s="18" t="s">
        <v>531</v>
      </c>
      <c r="J23" s="1" t="s">
        <v>37</v>
      </c>
      <c r="K23" s="432" t="s">
        <v>38</v>
      </c>
      <c r="L23" s="521"/>
    </row>
    <row r="24" spans="1:12" ht="13.5" thickTop="1">
      <c r="A24" s="2"/>
      <c r="B24" s="19" t="s">
        <v>39</v>
      </c>
      <c r="C24" s="1" t="s">
        <v>40</v>
      </c>
      <c r="D24" s="1" t="s">
        <v>41</v>
      </c>
      <c r="E24" s="19" t="s">
        <v>517</v>
      </c>
      <c r="F24" s="19" t="s">
        <v>91</v>
      </c>
      <c r="G24" s="19" t="s">
        <v>27</v>
      </c>
      <c r="H24" s="12" t="s">
        <v>92</v>
      </c>
      <c r="I24" s="19" t="s">
        <v>43</v>
      </c>
      <c r="J24" s="2" t="s">
        <v>44</v>
      </c>
      <c r="K24" s="521" t="s">
        <v>93</v>
      </c>
      <c r="L24" s="521"/>
    </row>
    <row r="25" spans="1:12" ht="13.5" thickBot="1">
      <c r="A25" s="3"/>
      <c r="B25" s="20"/>
      <c r="C25" s="3" t="s">
        <v>45</v>
      </c>
      <c r="D25" s="3" t="s">
        <v>46</v>
      </c>
      <c r="E25" s="20" t="s">
        <v>532</v>
      </c>
      <c r="F25" s="20"/>
      <c r="G25" s="20" t="s">
        <v>32</v>
      </c>
      <c r="H25" s="10"/>
      <c r="I25" s="3"/>
      <c r="J25" s="3"/>
      <c r="K25" s="522" t="s">
        <v>509</v>
      </c>
      <c r="L25" s="521"/>
    </row>
    <row r="26" spans="1:12" ht="15" customHeight="1" thickBot="1" thickTop="1">
      <c r="A26" s="37"/>
      <c r="B26" s="517"/>
      <c r="C26" s="517"/>
      <c r="D26" s="517"/>
      <c r="E26" s="517"/>
      <c r="F26" s="517"/>
      <c r="G26" s="517"/>
      <c r="H26" s="517"/>
      <c r="I26" s="517"/>
      <c r="J26" s="517"/>
      <c r="K26" s="523"/>
      <c r="L26" s="421"/>
    </row>
    <row r="29" ht="12.75">
      <c r="A29" t="s">
        <v>533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fin1285</dc:creator>
  <cp:keywords/>
  <dc:description/>
  <cp:lastModifiedBy>INF</cp:lastModifiedBy>
  <cp:lastPrinted>2010-04-07T14:29:28Z</cp:lastPrinted>
  <dcterms:created xsi:type="dcterms:W3CDTF">2001-02-15T08:41:48Z</dcterms:created>
  <dcterms:modified xsi:type="dcterms:W3CDTF">2010-04-07T14:29:33Z</dcterms:modified>
  <cp:category/>
  <cp:version/>
  <cp:contentType/>
  <cp:contentStatus/>
</cp:coreProperties>
</file>