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6960" activeTab="0"/>
  </bookViews>
  <sheets>
    <sheet name="kap.01" sheetId="1" r:id="rId1"/>
    <sheet name="kap.02" sheetId="2" r:id="rId2"/>
    <sheet name="kap.03" sheetId="3" r:id="rId3"/>
    <sheet name="kap.04" sheetId="4" r:id="rId4"/>
    <sheet name="kap.05" sheetId="5" r:id="rId5"/>
    <sheet name="kap.06" sheetId="6" r:id="rId6"/>
    <sheet name="kap.07" sheetId="7" r:id="rId7"/>
    <sheet name="kap.08" sheetId="8" r:id="rId8"/>
    <sheet name="kap.09" sheetId="9" r:id="rId9"/>
  </sheets>
  <definedNames>
    <definedName name="_xlnm.Print_Area" localSheetId="8">'kap.09'!$A$1:$L$25</definedName>
  </definedNames>
  <calcPr fullCalcOnLoad="1"/>
</workbook>
</file>

<file path=xl/sharedStrings.xml><?xml version="1.0" encoding="utf-8"?>
<sst xmlns="http://schemas.openxmlformats.org/spreadsheetml/2006/main" count="1093" uniqueCount="489">
  <si>
    <t>ODBORY</t>
  </si>
  <si>
    <t>Kapitola 01 - Rozvoj obce</t>
  </si>
  <si>
    <t>Běžné výdaje</t>
  </si>
  <si>
    <t>Plnění počtu zaměstnanců a prostředků na platy</t>
  </si>
  <si>
    <t>v tis.Kč</t>
  </si>
  <si>
    <t>Skuteč.k</t>
  </si>
  <si>
    <t>% plnění</t>
  </si>
  <si>
    <t xml:space="preserve">Skuteč.k </t>
  </si>
  <si>
    <t>Index</t>
  </si>
  <si>
    <t>limit</t>
  </si>
  <si>
    <t>prostředků</t>
  </si>
  <si>
    <t>na platy</t>
  </si>
  <si>
    <t>Počet zaměst.</t>
  </si>
  <si>
    <t>překroč. +</t>
  </si>
  <si>
    <t>neplnění -</t>
  </si>
  <si>
    <t xml:space="preserve">UR </t>
  </si>
  <si>
    <t>ORGANIZACE</t>
  </si>
  <si>
    <t>PŘÍSPĚVKOVÉ</t>
  </si>
  <si>
    <t>Neinvestiční příspěvek</t>
  </si>
  <si>
    <t>Mezisoučet RO</t>
  </si>
  <si>
    <t>Mezisoučet PO</t>
  </si>
  <si>
    <t>Odbor městského investora</t>
  </si>
  <si>
    <t>Útvar rozvoje hl.m.Prahy</t>
  </si>
  <si>
    <t>vlastní hospodaření hl.m.Prahy</t>
  </si>
  <si>
    <t>BĚŽNÉ VÝDAJE - MČ</t>
  </si>
  <si>
    <t>BĚŽNÉ VÝDAJE CELKEM</t>
  </si>
  <si>
    <t>Odbor územního plánování</t>
  </si>
  <si>
    <t>Odbor stavební</t>
  </si>
  <si>
    <t>Odbor správy majetku</t>
  </si>
  <si>
    <t>2009/2008</t>
  </si>
  <si>
    <t>Odbor fondů evropské unie</t>
  </si>
  <si>
    <t>SR 2009</t>
  </si>
  <si>
    <t>UR 2009</t>
  </si>
  <si>
    <t xml:space="preserve"> </t>
  </si>
  <si>
    <t>Kapitola: 02 - Městská infrastruktura</t>
  </si>
  <si>
    <t>v tis. Kč</t>
  </si>
  <si>
    <t xml:space="preserve">   Plnění počtu zaměstnanců a prostředků na platy</t>
  </si>
  <si>
    <t>UR</t>
  </si>
  <si>
    <t>Limit prostřed.</t>
  </si>
  <si>
    <t>překročení +</t>
  </si>
  <si>
    <t>Odbor ochrany prostředí</t>
  </si>
  <si>
    <t>Finanční vypořádání JPD 3</t>
  </si>
  <si>
    <t>Finanční vypořádání r. 2007 - stát. rozp.</t>
  </si>
  <si>
    <t>Mezisoučet odbory</t>
  </si>
  <si>
    <r>
      <t xml:space="preserve">   </t>
    </r>
    <r>
      <rPr>
        <b/>
        <sz val="10"/>
        <rFont val="Times New Roman CE"/>
        <family val="1"/>
      </rPr>
      <t>Plnění počtu zaměstnanců a prostředků na platy</t>
    </r>
  </si>
  <si>
    <t>PŘÍSPĚVKOVÉ ORGANIZACE</t>
  </si>
  <si>
    <t>Botanická zahrada hl.m. Prahy</t>
  </si>
  <si>
    <t>Zoologická zahrada hl.m. Prahy</t>
  </si>
  <si>
    <t>Lesy hl.m. Prahy</t>
  </si>
  <si>
    <t>xx)</t>
  </si>
  <si>
    <t xml:space="preserve">   Název akce</t>
  </si>
  <si>
    <t>OSTATNÍ - GRANTY</t>
  </si>
  <si>
    <t>Mezisoučet ostatní</t>
  </si>
  <si>
    <t>BĚŽNÉ VÝDAJE</t>
  </si>
  <si>
    <t>vlastní hospodaření hl.m. Prahy</t>
  </si>
  <si>
    <t>xx) odměňování podle  § 109, odst. 2 zákona č. 262/2006 Sb.</t>
  </si>
  <si>
    <t>Kapitola 03 - Doprava</t>
  </si>
  <si>
    <t xml:space="preserve">        v tis. Kč</t>
  </si>
  <si>
    <t>ORGANIZACE - ODBOR</t>
  </si>
  <si>
    <t xml:space="preserve"> Běžné výdaje </t>
  </si>
  <si>
    <t xml:space="preserve">            Plnění počtu zaměstnanců a prostředků na platy</t>
  </si>
  <si>
    <t>Skutečnost</t>
  </si>
  <si>
    <t>Limit</t>
  </si>
  <si>
    <t>%</t>
  </si>
  <si>
    <t>Počet zaměstnanců</t>
  </si>
  <si>
    <t>Rozpočtové</t>
  </si>
  <si>
    <t>k</t>
  </si>
  <si>
    <t>plnění</t>
  </si>
  <si>
    <t>překročení  +</t>
  </si>
  <si>
    <t>neplnění  -</t>
  </si>
  <si>
    <t>Technická správa komunikací</t>
  </si>
  <si>
    <t>Odbor dopravy</t>
  </si>
  <si>
    <t>PID</t>
  </si>
  <si>
    <t>Fin. vypořádání za r. 2008</t>
  </si>
  <si>
    <t>Bankovní poplatky</t>
  </si>
  <si>
    <t>Mezisoučet</t>
  </si>
  <si>
    <t>Příspěvkové</t>
  </si>
  <si>
    <t>xx/</t>
  </si>
  <si>
    <t>ROPID</t>
  </si>
  <si>
    <t>Neinvestiční dotace</t>
  </si>
  <si>
    <t>Ostatní</t>
  </si>
  <si>
    <t>Dopravní podnik hl.m.Prahy a.s.</t>
  </si>
  <si>
    <t>x</t>
  </si>
  <si>
    <t>DP - OPPK, akce č. 22003</t>
  </si>
  <si>
    <t>vlastní hospodaření hl. m. Prahy</t>
  </si>
  <si>
    <t>xx/ odměňování podle § 109, odst. 2) zákona č. 262/2006 Sb.</t>
  </si>
  <si>
    <t>Kapitola 04- Školství , mládež a samospráva</t>
  </si>
  <si>
    <t>Plnění počtu zam,ěstnanců a prostředků na platy</t>
  </si>
  <si>
    <t xml:space="preserve">Limit </t>
  </si>
  <si>
    <t xml:space="preserve">k </t>
  </si>
  <si>
    <t>UR  2009</t>
  </si>
  <si>
    <t>překročení   +</t>
  </si>
  <si>
    <t>neplnění       -</t>
  </si>
  <si>
    <t>Odbor rozpočtu - školení a semináře</t>
  </si>
  <si>
    <t>Odbor rozpočtu - rezerva prostředků HMP</t>
  </si>
  <si>
    <t>Odbor rozpočtu - podpora ICT</t>
  </si>
  <si>
    <t>Odbor rozpočtu  - odměny pegagogů</t>
  </si>
  <si>
    <t>Odbor rozpočtu - software, program MÚZO</t>
  </si>
  <si>
    <t>Odbor rozpočtu - nájemné pro MČ</t>
  </si>
  <si>
    <t>Odbor rozpočtu - rezerva pro MČ</t>
  </si>
  <si>
    <t>Odbor rozpočtu - rezerva ŠvP</t>
  </si>
  <si>
    <t>Odbor rozpočtu - rezerva prostředků MŠMT</t>
  </si>
  <si>
    <t>Odbor rozpočtu - odvod FÚ Praha 1</t>
  </si>
  <si>
    <t>Mezisoučet ROZ</t>
  </si>
  <si>
    <t>Odbor SMT - právní služby a poradenská činnost</t>
  </si>
  <si>
    <t xml:space="preserve">Odbor SMT - Schola Pragensis </t>
  </si>
  <si>
    <t>Odbor SMT - školské akce</t>
  </si>
  <si>
    <t>Odbor SMT - koncepce školství</t>
  </si>
  <si>
    <t>Odbor SMT - opravy a údržba škol</t>
  </si>
  <si>
    <t>Odbor SMT - posudky, pasporty a studie</t>
  </si>
  <si>
    <t>Odbor SMT - Nadační fond</t>
  </si>
  <si>
    <t>Odbor SMT - Veselý senior</t>
  </si>
  <si>
    <t>Odbor SMT - platby za zrušené ŠvP</t>
  </si>
  <si>
    <t>Odbor SMT - podpora učňovského školství</t>
  </si>
  <si>
    <t>Mezisoučet SMT</t>
  </si>
  <si>
    <t>Finanční vypořádání  PO za rok 2008</t>
  </si>
  <si>
    <t>Finanční vypořádání  JPD  3 odboru SMT</t>
  </si>
  <si>
    <t>Finanční vypořádání odboru  FEU</t>
  </si>
  <si>
    <t>Mezisoučet finanční vypořádání</t>
  </si>
  <si>
    <t>JPD  odbor  SMT</t>
  </si>
  <si>
    <t>OPPA odbor SMT</t>
  </si>
  <si>
    <t xml:space="preserve">OPPA a OPPK  odbor FEU  </t>
  </si>
  <si>
    <t>Mezisoučet JPD, OPPA a OPPK</t>
  </si>
  <si>
    <t>Dotace soukromým školám</t>
  </si>
  <si>
    <t>Dotace pro školy MČ</t>
  </si>
  <si>
    <t>DDM Na Balkáně</t>
  </si>
  <si>
    <t>DDM Slezská</t>
  </si>
  <si>
    <t>DDM Přemyšlenská</t>
  </si>
  <si>
    <t>DDM Rohová</t>
  </si>
  <si>
    <t>DDM Šimáčková</t>
  </si>
  <si>
    <t>DDM Štefanikova</t>
  </si>
  <si>
    <t>DDM Šalounova</t>
  </si>
  <si>
    <t>DDM Měšická</t>
  </si>
  <si>
    <t>DDM Herrmmanová</t>
  </si>
  <si>
    <t>Dům UM Pod Strašnickou vinicí</t>
  </si>
  <si>
    <t>Hobby centrum, Bartákova</t>
  </si>
  <si>
    <t>DDM hl.m. Prahy, Karlínské nám.</t>
  </si>
  <si>
    <t>DDM U Boroviček</t>
  </si>
  <si>
    <t>HŠ hl.m. Prahy, Komenského nám.</t>
  </si>
  <si>
    <t>ZUŠ Bajkalská</t>
  </si>
  <si>
    <t>ZUŠ Biskupská</t>
  </si>
  <si>
    <t>ZUŠ Marie Podvalové - Cukrovarská</t>
  </si>
  <si>
    <t>ZUŠ Dunická</t>
  </si>
  <si>
    <t>ZUŠ Ratibořická</t>
  </si>
  <si>
    <t>ZUŠ Trhanovské nám.</t>
  </si>
  <si>
    <t>ZUŠ Ilji Hurníka - Slezská</t>
  </si>
  <si>
    <t>ZUŠ Klapkova</t>
  </si>
  <si>
    <t>ZUŠ Učňovská</t>
  </si>
  <si>
    <t>ZUŠ Na Popelce</t>
  </si>
  <si>
    <t>ZUŠ U Dělnického cvičiště</t>
  </si>
  <si>
    <t>ZUŠ U Prosecké školy</t>
  </si>
  <si>
    <t>ZUŠ Nad Alejí</t>
  </si>
  <si>
    <t>ZUŠ K Brance</t>
  </si>
  <si>
    <t>ZUŠ Šimáčkova</t>
  </si>
  <si>
    <t>ZUŠ Štefanikova</t>
  </si>
  <si>
    <t>ZUŠ Štítného</t>
  </si>
  <si>
    <t>ZUŠ Taussigova</t>
  </si>
  <si>
    <t>ZUŠ Olešská</t>
  </si>
  <si>
    <t>ZUŠ Voborského - Botevova</t>
  </si>
  <si>
    <t>ZUŠ Charlotty Masarykové - Půlkruhová</t>
  </si>
  <si>
    <t>ZUŠ Křtinská</t>
  </si>
  <si>
    <t>ZUŠ Klementa Slavického - Zderazská</t>
  </si>
  <si>
    <t>ZUŠ U Půjčovny</t>
  </si>
  <si>
    <t>ZUŠ Lounských</t>
  </si>
  <si>
    <t>Akadem.gymn.Štěpánská</t>
  </si>
  <si>
    <t>Gymnázium Hellichova</t>
  </si>
  <si>
    <t>Gymnázium Jindřišská</t>
  </si>
  <si>
    <t>Malostranské gymnázium</t>
  </si>
  <si>
    <t>Gymnázium Truhlářská</t>
  </si>
  <si>
    <t>Gymnázium Botičská</t>
  </si>
  <si>
    <t>Gymnázium Nad Ohradou</t>
  </si>
  <si>
    <t>Gymnázium Sladkovského</t>
  </si>
  <si>
    <t>Gymnázium Ohradní</t>
  </si>
  <si>
    <t>Gymnázium Budějovická</t>
  </si>
  <si>
    <t>Gymnázium Konstantinova</t>
  </si>
  <si>
    <t>Gymnázium Písnická</t>
  </si>
  <si>
    <t>Gymnázium Postupická</t>
  </si>
  <si>
    <t>Gymnázium Na Vítězné pláni</t>
  </si>
  <si>
    <t>Gymnázium Mezi Školami</t>
  </si>
  <si>
    <t>Gymnázium Loučanská</t>
  </si>
  <si>
    <t>Gymnázium Zborovská</t>
  </si>
  <si>
    <t>Gymnázium Nad Kavalírkou</t>
  </si>
  <si>
    <t>Gymnázium Na Zatlance</t>
  </si>
  <si>
    <t>Gymnázium Parléřova</t>
  </si>
  <si>
    <t>Gymnázium Arabská</t>
  </si>
  <si>
    <t>Gymnázium Nad Alejí</t>
  </si>
  <si>
    <t>Gymnázium Nad Štolou</t>
  </si>
  <si>
    <t>Gymnázium U Libeňského zámku</t>
  </si>
  <si>
    <t>Gymnázium Ústavní</t>
  </si>
  <si>
    <t>Karlínské gymnázium Pernerova</t>
  </si>
  <si>
    <t>Gymnázium Litoměřická</t>
  </si>
  <si>
    <t>Gymnázium Českolipská</t>
  </si>
  <si>
    <t>Gymnázium Chodovická</t>
  </si>
  <si>
    <t>Gymnázium Špitálská</t>
  </si>
  <si>
    <t>Gymnázium nám.25.března</t>
  </si>
  <si>
    <t>Gymnázium Přípotoční</t>
  </si>
  <si>
    <t>Gymnázium Omská</t>
  </si>
  <si>
    <t>Gymnázium Voděradská</t>
  </si>
  <si>
    <t>Gymnázium Milady Horákové      **</t>
  </si>
  <si>
    <t>**  nově otevřená škola  od 1.9.2009</t>
  </si>
  <si>
    <t>PPP Francouzská</t>
  </si>
  <si>
    <t>PPP Lucemburská</t>
  </si>
  <si>
    <t>PPP Vejvanovského</t>
  </si>
  <si>
    <t>PPP Kuncova</t>
  </si>
  <si>
    <t>PPP Vokovická</t>
  </si>
  <si>
    <t>PPP Šiškova</t>
  </si>
  <si>
    <t>PPP Jabloňová</t>
  </si>
  <si>
    <t xml:space="preserve">Pražská konzervatoř, Na Rejdišti 1, P-1 </t>
  </si>
  <si>
    <t xml:space="preserve">Taneční konzervatoř, Křižovnická, P-1  </t>
  </si>
  <si>
    <t xml:space="preserve">Konzervatoř  DUNCAN CENTRE, P-4  </t>
  </si>
  <si>
    <t xml:space="preserve">VOŠ a Konzervatoř J.Ježka, P-4 </t>
  </si>
  <si>
    <t xml:space="preserve">OA Dušní 7, P-1  </t>
  </si>
  <si>
    <t xml:space="preserve">ČAO E.Beneše, Resslova 8, P-2  </t>
  </si>
  <si>
    <t xml:space="preserve">ČAO Resslova 5, P-2  </t>
  </si>
  <si>
    <t xml:space="preserve">OA Vinohradská 38, P-2 </t>
  </si>
  <si>
    <t xml:space="preserve">OA Kubelíkova 37, P-3  </t>
  </si>
  <si>
    <t xml:space="preserve">OA Svatoslavova 6, P-4   </t>
  </si>
  <si>
    <t xml:space="preserve">OA Krupkovo nám.4, P-6 </t>
  </si>
  <si>
    <t>OA Holešovice, P-7</t>
  </si>
  <si>
    <t xml:space="preserve">OA Hovorčovická 1281, P-8  </t>
  </si>
  <si>
    <t xml:space="preserve">OA Heroldovy sady 1, P-10  </t>
  </si>
  <si>
    <t xml:space="preserve">VOŠ a VŠ V.Hollara, Hollar.n., P-3 </t>
  </si>
  <si>
    <t xml:space="preserve">SPŠ stavební Dušní 17, Praha 1 </t>
  </si>
  <si>
    <t>VOŠ sa SPŠ dopravní Masná 18, Praha 1</t>
  </si>
  <si>
    <t xml:space="preserve">VOŠ a SPŠ elektro, Na Příkopě 16, P-1 </t>
  </si>
  <si>
    <t xml:space="preserve">VOŠ a SPŠ grafická, Hellichova 22, P-1  </t>
  </si>
  <si>
    <t xml:space="preserve">VOŠ ek.st.a SPŠ potrav., Podskalská 10, P-2 </t>
  </si>
  <si>
    <t xml:space="preserve">VOŠUP a SUPŠ, Žižkovo nám.1, P-3 </t>
  </si>
  <si>
    <t>VOŠ informač.služeb, Pacovská 350, P-4</t>
  </si>
  <si>
    <t xml:space="preserve">VZŠ a SZŠ, Alšovo n. P-1  </t>
  </si>
  <si>
    <t>VOŠPg, SPŠPg a gymn.,Evropská 33, P-6</t>
  </si>
  <si>
    <t xml:space="preserve">VOŠ ekon. A OA, Kollárova 5, P-8 </t>
  </si>
  <si>
    <t xml:space="preserve">VOŠ sociál.právní, Jasmínová3166, P-10 </t>
  </si>
  <si>
    <t xml:space="preserve">VOŠ a SPŠ oděvní, Jablonského  3, P-7 </t>
  </si>
  <si>
    <t xml:space="preserve">ISŠ Náhorní 1, P-8  </t>
  </si>
  <si>
    <t xml:space="preserve">SOŠ logist.sl., Učňovská 100, P-9  </t>
  </si>
  <si>
    <t xml:space="preserve">SPŠ na Proseku, Novoborská, P-9 </t>
  </si>
  <si>
    <t>SŠ COP -tech.hospod.,Poděbradská, P-9</t>
  </si>
  <si>
    <t xml:space="preserve">SPV Seydlerova 2451, Praha 5 </t>
  </si>
  <si>
    <t xml:space="preserve">* </t>
  </si>
  <si>
    <t>*</t>
  </si>
  <si>
    <t xml:space="preserve">Dětský domov a šj, Smržovská 77, P-9  </t>
  </si>
  <si>
    <t xml:space="preserve">Dětský domov a šj, Národ.hrdinů 2, P-9 </t>
  </si>
  <si>
    <t xml:space="preserve">Školní jídelna, Štefanikova 11, P-5  </t>
  </si>
  <si>
    <t xml:space="preserve">Jazyková škola hl.m.P., Školská 15, P-1  </t>
  </si>
  <si>
    <t xml:space="preserve">DM a šj Neklanova </t>
  </si>
  <si>
    <t>DM a šj Studentská</t>
  </si>
  <si>
    <t>DM a šj Pobřežní</t>
  </si>
  <si>
    <t xml:space="preserve">DM a šj Lovosická  </t>
  </si>
  <si>
    <t>SPŠ sděl.tech., Panská, Praha 1</t>
  </si>
  <si>
    <t>VOŠ a SUŠ um.řem., U Půjčovny, Praha 1</t>
  </si>
  <si>
    <t>MSŠ chem.,Křemencova, Praha 1</t>
  </si>
  <si>
    <t>SPŠ stroj., Betlémská, Praha 1</t>
  </si>
  <si>
    <t>SPŠ elektrotech., Ječná, Praha 2</t>
  </si>
  <si>
    <t>SŠ waldorfské lyceum, Křejpského , P 4</t>
  </si>
  <si>
    <t>SOŠ U Vinohradského hřbitova, Praha 3</t>
  </si>
  <si>
    <t>SPŠ stav., J.Gočára, Praha 4</t>
  </si>
  <si>
    <t>SZŠ a VZŠ, 5.května, Praha 4</t>
  </si>
  <si>
    <t>Smíchovská SPŠ, Preslova, Praha 5</t>
  </si>
  <si>
    <t>STŠ hl.m.Prahy, Radlická, Praha 5</t>
  </si>
  <si>
    <t>SPŠ zeměměř., Pod Táborem, Praha 9</t>
  </si>
  <si>
    <t>SPŠ elektro., V Úžlabině, Praha 10</t>
  </si>
  <si>
    <t>SPŠ Na Třebešíně, Praha 10</t>
  </si>
  <si>
    <t>SHŠ Vršovická, Praha 10</t>
  </si>
  <si>
    <t>SZŠ Ruská, Praha 10</t>
  </si>
  <si>
    <t>SOU obch., Belgická, Praha 2</t>
  </si>
  <si>
    <t>OU a PŠ, Vratislavova, Praha 2</t>
  </si>
  <si>
    <t>SOU Ohradní, Praha 4</t>
  </si>
  <si>
    <t>SŠ techn., Zelený pruh, Praha 4</t>
  </si>
  <si>
    <t>SOU potr., Libušská, Praha 4</t>
  </si>
  <si>
    <t>SŠ uměl.a řemesl., Nový Zlíchov, P 5</t>
  </si>
  <si>
    <t>SOŠ a SOU, Drtinova, Praha 5</t>
  </si>
  <si>
    <t>SŠ dostih.sportu, U Závodiště,  Praha 5</t>
  </si>
  <si>
    <t>SOU Praha-Radotín, Pod Klapicí, Praha 5</t>
  </si>
  <si>
    <t>SOŠ civ.letectví, K Letišti, Praha 6</t>
  </si>
  <si>
    <t>OU a PŠ, Chabařovická, Praha 8</t>
  </si>
  <si>
    <t>* Organizace odměňuje dle zákona č.262/2006 Sb., §109,odst.2  a nemá stanovený limit zaměstnanců.</t>
  </si>
  <si>
    <t>SOU kadeř., Karlínské nám., Praha 8</t>
  </si>
  <si>
    <t>SOŠ staveb. a zahr., Učňovská, Praha 9</t>
  </si>
  <si>
    <t>VOŠ a SŠ slab.eltech,Novovysočanská, P 9</t>
  </si>
  <si>
    <t>SOU služeb, Novovysočanská, Praha 9</t>
  </si>
  <si>
    <t>SOU ob.a sl.už., Za Černým mostem, P 9</t>
  </si>
  <si>
    <t>SOŠ pro adm.EU, Lipí, Praha 9</t>
  </si>
  <si>
    <t>SOŠ a SOU Praha-Čakovice ,Ke Stadionu,P9</t>
  </si>
  <si>
    <t>SOU U Krbu, Praha 10</t>
  </si>
  <si>
    <t>SŠ eltech.a stroj., Jesenická, Praha 10</t>
  </si>
  <si>
    <t>SOŠ a SOU Weilova, Praha 10</t>
  </si>
  <si>
    <t>Jedl.ústav Z.Š.a Stř.šk. P-2, V pevnosti</t>
  </si>
  <si>
    <t>Gymnázium,Stř.šk.zr.p.P-5, Radlická</t>
  </si>
  <si>
    <t>Z.Š.Zahrádka P-3, U Zásobní zahrady</t>
  </si>
  <si>
    <t xml:space="preserve">M.Š. spec. P-4, Na Lysinách </t>
  </si>
  <si>
    <t>M.Š. spec. Sluníčko P-5, Deylova</t>
  </si>
  <si>
    <t>Z.Š. spec.  P-6, Roosveltova</t>
  </si>
  <si>
    <t>M.Š. spec. P-8, Štíbrova</t>
  </si>
  <si>
    <t>M.Š. spec.  P-8, Drahaňská</t>
  </si>
  <si>
    <t>S.Š.Z.Š.M.Š. Herforta P-1,Josefská</t>
  </si>
  <si>
    <t>Gymn.Z.Š.M.Š. sluch.p. P-2, Ječná</t>
  </si>
  <si>
    <t>Z.Š.  zrak.p. P-2,nám.Míru</t>
  </si>
  <si>
    <t>Z.Š. M.Š. VFN P2, Ke Karlovu</t>
  </si>
  <si>
    <t>Z.Š.S.Š.waldorfská P-4, Křejpského</t>
  </si>
  <si>
    <t>Zákl. šk. P-4, Boleslavova</t>
  </si>
  <si>
    <t>Střední šk. A.Klara P-4, Vídeňská</t>
  </si>
  <si>
    <t>Z.Š. M.Š.při FTN P-4,Vídeňská</t>
  </si>
  <si>
    <t>Z.Š. M.Š. při FN Motol,P-5,V Úvalu</t>
  </si>
  <si>
    <t>S.Š.Z.Š.M.Š. sluch.p.P-5,Výmolova</t>
  </si>
  <si>
    <t>Z.Š.se por.chov. P-5, Na Zlíchově</t>
  </si>
  <si>
    <t>Z.Š. se spec.por.uč. P-6, U Boroviček</t>
  </si>
  <si>
    <t>Z.Š.log.Z.Š.prak. P-8, Libčická</t>
  </si>
  <si>
    <t>Z.Š. M.Š. P-8, Za Invalidovnou</t>
  </si>
  <si>
    <t>Z.Š. M.Š.  FN Bulovka P-8,Budínova</t>
  </si>
  <si>
    <t>Z.Š. při Psych.léč,P-8,Ústavní</t>
  </si>
  <si>
    <t>S.Š. Z.Š. M.Š. P-10, Chotouňská</t>
  </si>
  <si>
    <t>Z.Š. M.Š. P-10, Moskevská</t>
  </si>
  <si>
    <t>Z.Š.spec.Z.Š.pr.P- 10, Starostrašnická</t>
  </si>
  <si>
    <t>Z.Š.prak.Prak. šk. P-2, Vinohradská</t>
  </si>
  <si>
    <t>Z.Š.prak.Z.Š.spec. P-4, Ružinovská</t>
  </si>
  <si>
    <t>Z.Š.prak.Prakt. šk. P-4, Kupeckého</t>
  </si>
  <si>
    <t>Z.Š.prak. Z.Š.spec. P-5, Pod radnicí</t>
  </si>
  <si>
    <t>Z.Š. prakt.  P-5, nám.Osvoboditelů</t>
  </si>
  <si>
    <t>Z.Š.prak. Z.Š. spec.P-5, Trávníčkova</t>
  </si>
  <si>
    <t>Z Š.prakt. P-6, Vokovická</t>
  </si>
  <si>
    <t>Z.Š.Tolerance P-9, Mochovská</t>
  </si>
  <si>
    <t>M.Š.sp.Z.Š.pr.Z.Š.sp. P-9, Bártlova</t>
  </si>
  <si>
    <t>Zákl. šk. P-10, Vachkova</t>
  </si>
  <si>
    <t>Zákl. šk. P- 10, Práčská</t>
  </si>
  <si>
    <t>PO mezisoučet</t>
  </si>
  <si>
    <t>Ostatní - granty</t>
  </si>
  <si>
    <t>Odbor SMT - granty  volný čas dětí a mládeže</t>
  </si>
  <si>
    <t xml:space="preserve">využití volného času dětí a mládeže </t>
  </si>
  <si>
    <t>Odbor SMT - granty podpora vzdělávání</t>
  </si>
  <si>
    <t>program podpory vzdělávání</t>
  </si>
  <si>
    <t>BĚŽNÉ   VÝDAJE    CELKEM</t>
  </si>
  <si>
    <t>vlastního hospodaření hl.m. Prahy</t>
  </si>
  <si>
    <t>BĚŽNÉ   VÝDAJE - MČ</t>
  </si>
  <si>
    <t>BĚŽNÉ   VÝDAJE   CELKEM</t>
  </si>
  <si>
    <t>Kapitola  05  -  Zdravotnictví  a  sociální  oblast 2009</t>
  </si>
  <si>
    <t>%plnění</t>
  </si>
  <si>
    <t>Odbor</t>
  </si>
  <si>
    <t xml:space="preserve">prostředků </t>
  </si>
  <si>
    <t xml:space="preserve"> neplnění    -</t>
  </si>
  <si>
    <t>SOC - sociální oblast</t>
  </si>
  <si>
    <t>SOC - zdravotní oblast</t>
  </si>
  <si>
    <t>z toho: granty v oblasti soc. péče</t>
  </si>
  <si>
    <t xml:space="preserve">             granty v oblasti zdravotnictví</t>
  </si>
  <si>
    <t xml:space="preserve">             ostatní</t>
  </si>
  <si>
    <t xml:space="preserve">             fin. dary od provoz. sázk. kanc.</t>
  </si>
  <si>
    <t>Kap. 0548-Granty v ob. národ. menšin</t>
  </si>
  <si>
    <t>Kap. 0548-rezerva radního</t>
  </si>
  <si>
    <t>OSM-oprava obj. FN Bulovka</t>
  </si>
  <si>
    <t>OSM- oprava obj. K. Světlé</t>
  </si>
  <si>
    <t>Kap. 0544-ost. činnosti + LSPP</t>
  </si>
  <si>
    <t>Odbor fondů EU - OPPA, OPPK, JPD3</t>
  </si>
  <si>
    <t>Odbor informatiky</t>
  </si>
  <si>
    <t>Dávky a odškodnění perzek. osobám</t>
  </si>
  <si>
    <t>Fin.vypořádání za rok 2008</t>
  </si>
  <si>
    <t>DS Hortenzie</t>
  </si>
  <si>
    <t>DS Krč</t>
  </si>
  <si>
    <t>DS Chodov</t>
  </si>
  <si>
    <t>DS Háje</t>
  </si>
  <si>
    <t>DS E. Purkyňové</t>
  </si>
  <si>
    <t>DS Ďáblice</t>
  </si>
  <si>
    <t>DS Slunečnice</t>
  </si>
  <si>
    <t>DS Kobylisy</t>
  </si>
  <si>
    <t>DS Malešice</t>
  </si>
  <si>
    <t>DS Zahradní Město</t>
  </si>
  <si>
    <t>DS Heřmanův Městec</t>
  </si>
  <si>
    <t>DS Pyšely</t>
  </si>
  <si>
    <t>DS Dobřichovice</t>
  </si>
  <si>
    <t>DZR Krásná Lípa</t>
  </si>
  <si>
    <t>DZR Terezín</t>
  </si>
  <si>
    <t>Domov Svojšice</t>
  </si>
  <si>
    <t>Palata</t>
  </si>
  <si>
    <t>DOZP Kytlice</t>
  </si>
  <si>
    <t>Domov Maxov</t>
  </si>
  <si>
    <t>DOZP Lochovice</t>
  </si>
  <si>
    <t>ICOZP Horní Poustevna</t>
  </si>
  <si>
    <t>Domov Zvíkovecká kytička</t>
  </si>
  <si>
    <t>DOZP Rudné u Nejdku</t>
  </si>
  <si>
    <t>DOZP Leontýn</t>
  </si>
  <si>
    <t>DSS Vlašská</t>
  </si>
  <si>
    <t>DOZP Sulická</t>
  </si>
  <si>
    <t>ICSS Odlochovice</t>
  </si>
  <si>
    <t>Jedličkův ústav</t>
  </si>
  <si>
    <t>DC Paprsek</t>
  </si>
  <si>
    <t>Centrum soc.služeb Praha</t>
  </si>
  <si>
    <t>Dětský domov Ch.Masarykové</t>
  </si>
  <si>
    <t>Zdrav.záchranná služba hl.m.Prahy</t>
  </si>
  <si>
    <t>ZZS HMP - JPD 3 - akce č. 0548</t>
  </si>
  <si>
    <t>ZZS HMP - OPPA - akce č. 30166</t>
  </si>
  <si>
    <t>Městská nemocnice násled.péče</t>
  </si>
  <si>
    <t>Městská poliklinika Praha</t>
  </si>
  <si>
    <t>Centrum léčebné rehabilitace</t>
  </si>
  <si>
    <t>BĚŽNÉ  VÝDAJE</t>
  </si>
  <si>
    <t>BĚŽNÉ  VÝDAJE - MČ</t>
  </si>
  <si>
    <t>BĚŽNÉ  VÝDAJE  CELKEM</t>
  </si>
  <si>
    <t>x) usměrňování podílem mimotarifních složek</t>
  </si>
  <si>
    <t>Kapitola:  06 - Kultura, sport a cestovní ruch</t>
  </si>
  <si>
    <t>ORGANIZACE-ODBOR</t>
  </si>
  <si>
    <t>Skuteč. k</t>
  </si>
  <si>
    <t>skuteč.</t>
  </si>
  <si>
    <t>limit prostřed.</t>
  </si>
  <si>
    <t>neplnění    -</t>
  </si>
  <si>
    <t>Odbor kultury,pam.péče a cest. ruchu</t>
  </si>
  <si>
    <t>OKP - oblast pam.péče-New Orleans</t>
  </si>
  <si>
    <t>Odbor fondů Evropské unie</t>
  </si>
  <si>
    <t>SMT - LOH v Praze</t>
  </si>
  <si>
    <t>SE 7 - rezerva kap. 06</t>
  </si>
  <si>
    <t>Účelové dotace MLK</t>
  </si>
  <si>
    <t>MČ - údržba soch a plastik</t>
  </si>
  <si>
    <t>Studio Y</t>
  </si>
  <si>
    <t>Divadlo v Dlouhé</t>
  </si>
  <si>
    <t>Divadlo na Vinohradech</t>
  </si>
  <si>
    <t>Divadlo Na zábradlí</t>
  </si>
  <si>
    <t>Divadlo Spejbla a Hurvínka</t>
  </si>
  <si>
    <t>Divadlo pod Palmovkou</t>
  </si>
  <si>
    <t>Hudební divadlo v Karlíně</t>
  </si>
  <si>
    <t>Městská divadla pražská</t>
  </si>
  <si>
    <t>Švandovo divadlo na Smíchově</t>
  </si>
  <si>
    <t>Divadlo Minor</t>
  </si>
  <si>
    <t>Symfonický orchestr FOK</t>
  </si>
  <si>
    <t>Hvězdárna a planetárium</t>
  </si>
  <si>
    <t>Galerie hl.m. Prahy</t>
  </si>
  <si>
    <t>Muzeum hl.m. Prahy</t>
  </si>
  <si>
    <t>Národ.kult.památ. Vyšehrad</t>
  </si>
  <si>
    <t>Pražská informační služba</t>
  </si>
  <si>
    <t>x)</t>
  </si>
  <si>
    <t>Městská knihovna</t>
  </si>
  <si>
    <t xml:space="preserve">      </t>
  </si>
  <si>
    <t>Ostatní - granty - partnerství</t>
  </si>
  <si>
    <t>OKP - granty - oblast kultury</t>
  </si>
  <si>
    <t xml:space="preserve">         - granty - oblast památkové péče</t>
  </si>
  <si>
    <t xml:space="preserve">         - granty - cestovní ruch</t>
  </si>
  <si>
    <t>OKP - partnertství hl. m. Prahy</t>
  </si>
  <si>
    <t>Sekr.radního pro oblast kultury,pam…</t>
  </si>
  <si>
    <t>Odbor školství, mládeže a tělovýchovy</t>
  </si>
  <si>
    <t>Finanční vypořádání za r. 2008</t>
  </si>
  <si>
    <t>x) odměňování podle § 109, odst. 2 zákona č. 262/2006 Sb.</t>
  </si>
  <si>
    <t>Kapitola: 07 - Bezpečnost</t>
  </si>
  <si>
    <t>ODBORY, ORGANIZACE</t>
  </si>
  <si>
    <t>Městská policie</t>
  </si>
  <si>
    <t>Fond zaměstnavatele MP</t>
  </si>
  <si>
    <t>Odbor krizového řízení</t>
  </si>
  <si>
    <t>Odbor krizového řízení - kriminalita</t>
  </si>
  <si>
    <t>Finanční vypořádání r. 2007 - PO</t>
  </si>
  <si>
    <t>Finanční vypořádání r. 2007 - stát.rozp.</t>
  </si>
  <si>
    <t>Finanční vypořádání r. 2008 - PO</t>
  </si>
  <si>
    <t>Finanční vypořádání r. 2008 - stát.rozp.</t>
  </si>
  <si>
    <t>Správa služeb hl. m. Prahy</t>
  </si>
  <si>
    <t>SEZAM</t>
  </si>
  <si>
    <t>OSTATNÍ - podniky HMP</t>
  </si>
  <si>
    <t>Dopravní podnik, a.s.</t>
  </si>
  <si>
    <t>Kapitola : 08 - Hospodářství</t>
  </si>
  <si>
    <t>Odbory</t>
  </si>
  <si>
    <t>Skuteč. k 31.12.2009</t>
  </si>
  <si>
    <t>%plnění UR 2009</t>
  </si>
  <si>
    <t>Skuteč. k 31.12.2008</t>
  </si>
  <si>
    <t>Index  2009/08</t>
  </si>
  <si>
    <t>Limit prostř. na platy</t>
  </si>
  <si>
    <t>Skuteč. k  31.12.2009</t>
  </si>
  <si>
    <t>Počet zaměst. překročení +     neplnění -</t>
  </si>
  <si>
    <t>OOA- údržba a provoz veř.osvětlení</t>
  </si>
  <si>
    <t>OOA</t>
  </si>
  <si>
    <t>Odbor sociální péče a zdravot.</t>
  </si>
  <si>
    <t>Odbor účetnictví</t>
  </si>
  <si>
    <t>Odbor rozpočtu</t>
  </si>
  <si>
    <t>Obor městského investora</t>
  </si>
  <si>
    <t>Sek. radního pro obl. hosp. polit.</t>
  </si>
  <si>
    <t>Odbor bytový</t>
  </si>
  <si>
    <t>Správa pražských hřbitovů</t>
  </si>
  <si>
    <t>Pohřební ústav</t>
  </si>
  <si>
    <t>33 156,73*</t>
  </si>
  <si>
    <t>Finanční vypořádání r.2008</t>
  </si>
  <si>
    <t>BĚŽNÉ  VÝDAJE                                               vlastní hospodaření hl.m.Prahy</t>
  </si>
  <si>
    <t xml:space="preserve">BĚŽNÉ  VÝDAJE   -  MČ                                 </t>
  </si>
  <si>
    <t>BĚŽNÉ VÝDAJE                           CELKEM</t>
  </si>
  <si>
    <t>x) odměňování podle §109, odst.2, zák.č.262/2006 Sb.,</t>
  </si>
  <si>
    <t>*) čerpání z Fondu odměn ve výši 494,73 tis. Kč na základě usn. RHMP č.839 ze dne 16.6.2009</t>
  </si>
  <si>
    <t>Kapitola: 09- Vnitřní správa</t>
  </si>
  <si>
    <t>2009/08</t>
  </si>
  <si>
    <t>Odbor hospodářské správy</t>
  </si>
  <si>
    <t xml:space="preserve">Odbor fondů EU </t>
  </si>
  <si>
    <t>Odbor rozpočtu - JPD</t>
  </si>
  <si>
    <t>Odbor "Kancelář primátora"</t>
  </si>
  <si>
    <t xml:space="preserve">Odbor zahraničních vztahů </t>
  </si>
  <si>
    <t>Odbor public relations</t>
  </si>
  <si>
    <t>Odbor Kancelář ředitele MHMP-PER</t>
  </si>
  <si>
    <t>Fond zaměstnavatele MHMP</t>
  </si>
  <si>
    <t>Účelová rezerva</t>
  </si>
  <si>
    <t>BĚŽNÉ VÝDAJE -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</si>
</sst>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000"/>
    <numFmt numFmtId="166" formatCode="#,##0.00;[Red]#,##0.00"/>
    <numFmt numFmtId="167" formatCode="0.0"/>
    <numFmt numFmtId="168" formatCode="00##"/>
    <numFmt numFmtId="169" formatCode="d/m/yy"/>
  </numFmts>
  <fonts count="29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sz val="12"/>
      <name val="Arial CE"/>
      <family val="2"/>
    </font>
    <font>
      <b/>
      <i/>
      <sz val="10"/>
      <name val="Times New Roman CE"/>
      <family val="1"/>
    </font>
    <font>
      <b/>
      <sz val="14"/>
      <name val="Times New Roman CE"/>
      <family val="1"/>
    </font>
    <font>
      <sz val="9"/>
      <name val="Times New Roman CE"/>
      <family val="1"/>
    </font>
    <font>
      <b/>
      <sz val="11"/>
      <name val="Times New Roman CE"/>
      <family val="1"/>
    </font>
    <font>
      <sz val="10"/>
      <name val="Arial"/>
      <family val="0"/>
    </font>
    <font>
      <sz val="9"/>
      <color indexed="8"/>
      <name val="Times New Roman CE"/>
      <family val="1"/>
    </font>
    <font>
      <sz val="10"/>
      <color indexed="8"/>
      <name val="Arial"/>
      <family val="0"/>
    </font>
    <font>
      <sz val="10"/>
      <color indexed="8"/>
      <name val="Arial CE"/>
      <family val="0"/>
    </font>
    <font>
      <sz val="9"/>
      <name val="Arial"/>
      <family val="0"/>
    </font>
    <font>
      <sz val="12"/>
      <name val="Times New Roman CE"/>
      <family val="1"/>
    </font>
    <font>
      <sz val="12"/>
      <name val="Arial CE"/>
      <family val="2"/>
    </font>
    <font>
      <sz val="11"/>
      <name val="Times New Roman CE"/>
      <family val="1"/>
    </font>
    <font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202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double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 style="double"/>
    </border>
    <border>
      <left style="thick"/>
      <right style="medium"/>
      <top style="double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 style="medium"/>
      <right style="medium"/>
      <top style="double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ck"/>
      <top style="double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ck"/>
      <top style="medium"/>
      <bottom style="medium"/>
    </border>
    <border>
      <left style="medium"/>
      <right style="medium"/>
      <top>
        <color indexed="63"/>
      </top>
      <bottom style="thick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medium"/>
      <top style="thin"/>
      <bottom style="medium"/>
    </border>
    <border>
      <left style="medium"/>
      <right style="thick"/>
      <top style="thin"/>
      <bottom style="medium"/>
    </border>
    <border>
      <left style="thick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 style="medium"/>
      <bottom style="medium"/>
    </border>
    <border>
      <left style="medium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ck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ck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 style="thin"/>
      <bottom style="thin"/>
    </border>
    <border>
      <left style="thick"/>
      <right style="medium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ck"/>
      <top style="medium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thick"/>
      <top>
        <color indexed="63"/>
      </top>
      <bottom style="double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medium"/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ck"/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 style="thick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ck"/>
      <top style="double"/>
      <bottom style="medium"/>
    </border>
    <border>
      <left style="medium"/>
      <right>
        <color indexed="63"/>
      </right>
      <top style="medium"/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n"/>
      <top style="thick"/>
      <bottom style="medium"/>
    </border>
    <border>
      <left style="thick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ck"/>
      <right>
        <color indexed="63"/>
      </right>
      <top style="double"/>
      <bottom style="thin"/>
    </border>
    <border>
      <left style="thick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 style="medium"/>
      <bottom style="medium"/>
    </border>
    <border>
      <left style="thick"/>
      <right style="thin"/>
      <top style="medium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05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0" xfId="0" applyFont="1" applyAlignment="1">
      <alignment/>
    </xf>
    <xf numFmtId="0" fontId="8" fillId="0" borderId="5" xfId="0" applyFont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0" xfId="0" applyFont="1" applyAlignment="1">
      <alignment/>
    </xf>
    <xf numFmtId="164" fontId="10" fillId="0" borderId="8" xfId="0" applyNumberFormat="1" applyFont="1" applyBorder="1" applyAlignment="1">
      <alignment horizontal="right"/>
    </xf>
    <xf numFmtId="164" fontId="8" fillId="0" borderId="9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0" fillId="0" borderId="17" xfId="0" applyBorder="1" applyAlignment="1">
      <alignment horizontal="left"/>
    </xf>
    <xf numFmtId="3" fontId="8" fillId="0" borderId="22" xfId="0" applyNumberFormat="1" applyFont="1" applyBorder="1" applyAlignment="1">
      <alignment horizontal="right"/>
    </xf>
    <xf numFmtId="164" fontId="8" fillId="0" borderId="22" xfId="0" applyNumberFormat="1" applyFont="1" applyBorder="1" applyAlignment="1">
      <alignment horizontal="right"/>
    </xf>
    <xf numFmtId="2" fontId="8" fillId="0" borderId="23" xfId="0" applyNumberFormat="1" applyFont="1" applyBorder="1" applyAlignment="1">
      <alignment horizontal="right"/>
    </xf>
    <xf numFmtId="167" fontId="8" fillId="0" borderId="22" xfId="0" applyNumberFormat="1" applyFont="1" applyBorder="1" applyAlignment="1">
      <alignment horizontal="right"/>
    </xf>
    <xf numFmtId="3" fontId="8" fillId="0" borderId="24" xfId="0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164" fontId="8" fillId="0" borderId="25" xfId="0" applyNumberFormat="1" applyFont="1" applyFill="1" applyBorder="1" applyAlignment="1">
      <alignment horizontal="right"/>
    </xf>
    <xf numFmtId="167" fontId="8" fillId="0" borderId="9" xfId="0" applyNumberFormat="1" applyFont="1" applyBorder="1" applyAlignment="1">
      <alignment horizontal="right"/>
    </xf>
    <xf numFmtId="3" fontId="8" fillId="0" borderId="26" xfId="0" applyNumberFormat="1" applyFont="1" applyBorder="1" applyAlignment="1">
      <alignment horizontal="right"/>
    </xf>
    <xf numFmtId="164" fontId="8" fillId="0" borderId="9" xfId="0" applyNumberFormat="1" applyFont="1" applyFill="1" applyBorder="1" applyAlignment="1">
      <alignment horizontal="right"/>
    </xf>
    <xf numFmtId="3" fontId="10" fillId="0" borderId="27" xfId="0" applyNumberFormat="1" applyFont="1" applyBorder="1" applyAlignment="1">
      <alignment horizontal="right"/>
    </xf>
    <xf numFmtId="164" fontId="10" fillId="0" borderId="27" xfId="0" applyNumberFormat="1" applyFont="1" applyBorder="1" applyAlignment="1">
      <alignment horizontal="right"/>
    </xf>
    <xf numFmtId="2" fontId="10" fillId="0" borderId="27" xfId="0" applyNumberFormat="1" applyFont="1" applyBorder="1" applyAlignment="1">
      <alignment horizontal="right"/>
    </xf>
    <xf numFmtId="0" fontId="0" fillId="0" borderId="28" xfId="0" applyBorder="1" applyAlignment="1">
      <alignment horizontal="right"/>
    </xf>
    <xf numFmtId="0" fontId="1" fillId="0" borderId="28" xfId="0" applyFont="1" applyBorder="1" applyAlignment="1">
      <alignment horizontal="right"/>
    </xf>
    <xf numFmtId="164" fontId="8" fillId="0" borderId="29" xfId="0" applyNumberFormat="1" applyFont="1" applyBorder="1" applyAlignment="1">
      <alignment horizontal="right"/>
    </xf>
    <xf numFmtId="164" fontId="8" fillId="0" borderId="24" xfId="0" applyNumberFormat="1" applyFont="1" applyBorder="1" applyAlignment="1">
      <alignment horizontal="right"/>
    </xf>
    <xf numFmtId="164" fontId="10" fillId="0" borderId="30" xfId="0" applyNumberFormat="1" applyFont="1" applyBorder="1" applyAlignment="1">
      <alignment horizontal="right"/>
    </xf>
    <xf numFmtId="4" fontId="0" fillId="0" borderId="29" xfId="0" applyNumberFormat="1" applyBorder="1" applyAlignment="1">
      <alignment horizontal="right"/>
    </xf>
    <xf numFmtId="0" fontId="0" fillId="0" borderId="29" xfId="0" applyBorder="1" applyAlignment="1">
      <alignment horizontal="right"/>
    </xf>
    <xf numFmtId="2" fontId="10" fillId="0" borderId="8" xfId="0" applyNumberFormat="1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167" fontId="1" fillId="0" borderId="6" xfId="0" applyNumberFormat="1" applyFont="1" applyBorder="1" applyAlignment="1">
      <alignment horizontal="right"/>
    </xf>
    <xf numFmtId="164" fontId="10" fillId="0" borderId="31" xfId="0" applyNumberFormat="1" applyFont="1" applyBorder="1" applyAlignment="1">
      <alignment horizontal="right"/>
    </xf>
    <xf numFmtId="2" fontId="10" fillId="0" borderId="31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33" xfId="0" applyFont="1" applyBorder="1" applyAlignment="1">
      <alignment horizontal="center"/>
    </xf>
    <xf numFmtId="167" fontId="8" fillId="0" borderId="5" xfId="0" applyNumberFormat="1" applyFont="1" applyBorder="1" applyAlignment="1">
      <alignment horizontal="center"/>
    </xf>
    <xf numFmtId="167" fontId="8" fillId="0" borderId="6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10" fillId="0" borderId="5" xfId="0" applyNumberFormat="1" applyFont="1" applyBorder="1" applyAlignment="1">
      <alignment horizontal="right"/>
    </xf>
    <xf numFmtId="167" fontId="10" fillId="0" borderId="5" xfId="0" applyNumberFormat="1" applyFont="1" applyBorder="1" applyAlignment="1">
      <alignment horizontal="right"/>
    </xf>
    <xf numFmtId="3" fontId="10" fillId="0" borderId="32" xfId="0" applyNumberFormat="1" applyFont="1" applyBorder="1" applyAlignment="1">
      <alignment horizontal="right"/>
    </xf>
    <xf numFmtId="0" fontId="3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164" fontId="1" fillId="0" borderId="29" xfId="0" applyNumberFormat="1" applyFont="1" applyBorder="1" applyAlignment="1">
      <alignment horizontal="right"/>
    </xf>
    <xf numFmtId="0" fontId="2" fillId="0" borderId="37" xfId="0" applyFont="1" applyBorder="1" applyAlignment="1">
      <alignment horizontal="left"/>
    </xf>
    <xf numFmtId="167" fontId="10" fillId="0" borderId="27" xfId="0" applyNumberFormat="1" applyFont="1" applyBorder="1" applyAlignment="1">
      <alignment horizontal="right"/>
    </xf>
    <xf numFmtId="164" fontId="8" fillId="0" borderId="38" xfId="0" applyNumberFormat="1" applyFont="1" applyBorder="1" applyAlignment="1">
      <alignment horizontal="right"/>
    </xf>
    <xf numFmtId="2" fontId="8" fillId="0" borderId="29" xfId="0" applyNumberFormat="1" applyFont="1" applyBorder="1" applyAlignment="1">
      <alignment horizontal="right"/>
    </xf>
    <xf numFmtId="167" fontId="8" fillId="0" borderId="29" xfId="0" applyNumberFormat="1" applyFont="1" applyBorder="1" applyAlignment="1">
      <alignment horizontal="right"/>
    </xf>
    <xf numFmtId="167" fontId="8" fillId="0" borderId="38" xfId="0" applyNumberFormat="1" applyFont="1" applyBorder="1" applyAlignment="1">
      <alignment horizontal="right"/>
    </xf>
    <xf numFmtId="4" fontId="1" fillId="0" borderId="29" xfId="0" applyNumberFormat="1" applyFont="1" applyBorder="1" applyAlignment="1">
      <alignment horizontal="right"/>
    </xf>
    <xf numFmtId="164" fontId="0" fillId="0" borderId="28" xfId="0" applyNumberFormat="1" applyBorder="1" applyAlignment="1">
      <alignment horizontal="right"/>
    </xf>
    <xf numFmtId="164" fontId="8" fillId="0" borderId="5" xfId="0" applyNumberFormat="1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164" fontId="0" fillId="0" borderId="0" xfId="0" applyNumberFormat="1" applyAlignment="1">
      <alignment horizontal="left"/>
    </xf>
    <xf numFmtId="164" fontId="8" fillId="0" borderId="7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2" fillId="0" borderId="39" xfId="0" applyFont="1" applyBorder="1" applyAlignment="1">
      <alignment horizontal="left"/>
    </xf>
    <xf numFmtId="3" fontId="8" fillId="0" borderId="38" xfId="0" applyNumberFormat="1" applyFont="1" applyBorder="1" applyAlignment="1">
      <alignment horizontal="right"/>
    </xf>
    <xf numFmtId="164" fontId="8" fillId="0" borderId="38" xfId="0" applyNumberFormat="1" applyFont="1" applyFill="1" applyBorder="1" applyAlignment="1">
      <alignment horizontal="right"/>
    </xf>
    <xf numFmtId="3" fontId="8" fillId="0" borderId="40" xfId="0" applyNumberFormat="1" applyFont="1" applyBorder="1" applyAlignment="1">
      <alignment horizontal="right"/>
    </xf>
    <xf numFmtId="2" fontId="8" fillId="0" borderId="25" xfId="0" applyNumberFormat="1" applyFont="1" applyBorder="1" applyAlignment="1">
      <alignment horizontal="right"/>
    </xf>
    <xf numFmtId="2" fontId="10" fillId="0" borderId="27" xfId="0" applyNumberFormat="1" applyFont="1" applyBorder="1" applyAlignment="1">
      <alignment horizontal="right"/>
    </xf>
    <xf numFmtId="2" fontId="0" fillId="0" borderId="28" xfId="0" applyNumberFormat="1" applyBorder="1" applyAlignment="1">
      <alignment horizontal="right"/>
    </xf>
    <xf numFmtId="2" fontId="8" fillId="0" borderId="5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2" fontId="0" fillId="0" borderId="0" xfId="0" applyNumberFormat="1" applyAlignment="1">
      <alignment horizontal="left"/>
    </xf>
    <xf numFmtId="2" fontId="4" fillId="0" borderId="29" xfId="0" applyNumberFormat="1" applyFont="1" applyBorder="1" applyAlignment="1">
      <alignment horizontal="right"/>
    </xf>
    <xf numFmtId="2" fontId="9" fillId="0" borderId="8" xfId="0" applyNumberFormat="1" applyFont="1" applyBorder="1" applyAlignment="1">
      <alignment horizontal="right"/>
    </xf>
    <xf numFmtId="1" fontId="8" fillId="0" borderId="6" xfId="0" applyNumberFormat="1" applyFont="1" applyBorder="1" applyAlignment="1">
      <alignment horizontal="center"/>
    </xf>
    <xf numFmtId="1" fontId="8" fillId="0" borderId="7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right"/>
    </xf>
    <xf numFmtId="2" fontId="8" fillId="0" borderId="29" xfId="0" applyNumberFormat="1" applyFont="1" applyBorder="1" applyAlignment="1">
      <alignment horizontal="right"/>
    </xf>
    <xf numFmtId="2" fontId="9" fillId="0" borderId="5" xfId="0" applyNumberFormat="1" applyFont="1" applyBorder="1" applyAlignment="1">
      <alignment horizontal="right"/>
    </xf>
    <xf numFmtId="2" fontId="9" fillId="0" borderId="31" xfId="0" applyNumberFormat="1" applyFont="1" applyBorder="1" applyAlignment="1">
      <alignment horizontal="right"/>
    </xf>
    <xf numFmtId="2" fontId="10" fillId="0" borderId="5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41" xfId="0" applyFont="1" applyBorder="1" applyAlignment="1">
      <alignment/>
    </xf>
    <xf numFmtId="0" fontId="8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8" fillId="0" borderId="42" xfId="0" applyFont="1" applyBorder="1" applyAlignment="1">
      <alignment/>
    </xf>
    <xf numFmtId="0" fontId="10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8" fillId="0" borderId="18" xfId="0" applyFont="1" applyBorder="1" applyAlignment="1">
      <alignment/>
    </xf>
    <xf numFmtId="14" fontId="8" fillId="0" borderId="7" xfId="0" applyNumberFormat="1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37" xfId="0" applyFont="1" applyBorder="1" applyAlignment="1">
      <alignment/>
    </xf>
    <xf numFmtId="164" fontId="12" fillId="0" borderId="45" xfId="0" applyNumberFormat="1" applyFont="1" applyBorder="1" applyAlignment="1">
      <alignment/>
    </xf>
    <xf numFmtId="164" fontId="12" fillId="0" borderId="46" xfId="0" applyNumberFormat="1" applyFont="1" applyBorder="1" applyAlignment="1">
      <alignment/>
    </xf>
    <xf numFmtId="4" fontId="12" fillId="0" borderId="46" xfId="0" applyNumberFormat="1" applyFont="1" applyBorder="1" applyAlignment="1">
      <alignment/>
    </xf>
    <xf numFmtId="4" fontId="12" fillId="0" borderId="47" xfId="0" applyNumberFormat="1" applyFont="1" applyBorder="1" applyAlignment="1">
      <alignment/>
    </xf>
    <xf numFmtId="164" fontId="12" fillId="0" borderId="48" xfId="0" applyNumberFormat="1" applyFont="1" applyBorder="1" applyAlignment="1">
      <alignment/>
    </xf>
    <xf numFmtId="164" fontId="12" fillId="0" borderId="49" xfId="0" applyNumberFormat="1" applyFont="1" applyBorder="1" applyAlignment="1">
      <alignment/>
    </xf>
    <xf numFmtId="164" fontId="12" fillId="0" borderId="5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64" fontId="12" fillId="0" borderId="51" xfId="0" applyNumberFormat="1" applyFont="1" applyBorder="1" applyAlignment="1">
      <alignment/>
    </xf>
    <xf numFmtId="4" fontId="12" fillId="0" borderId="52" xfId="0" applyNumberFormat="1" applyFont="1" applyBorder="1" applyAlignment="1">
      <alignment/>
    </xf>
    <xf numFmtId="4" fontId="12" fillId="0" borderId="51" xfId="0" applyNumberFormat="1" applyFont="1" applyBorder="1" applyAlignment="1">
      <alignment/>
    </xf>
    <xf numFmtId="164" fontId="12" fillId="0" borderId="43" xfId="0" applyNumberFormat="1" applyFont="1" applyBorder="1" applyAlignment="1">
      <alignment/>
    </xf>
    <xf numFmtId="0" fontId="10" fillId="0" borderId="14" xfId="0" applyFont="1" applyBorder="1" applyAlignment="1">
      <alignment/>
    </xf>
    <xf numFmtId="164" fontId="13" fillId="0" borderId="35" xfId="0" applyNumberFormat="1" applyFont="1" applyBorder="1" applyAlignment="1">
      <alignment/>
    </xf>
    <xf numFmtId="164" fontId="13" fillId="0" borderId="53" xfId="0" applyNumberFormat="1" applyFont="1" applyBorder="1" applyAlignment="1">
      <alignment/>
    </xf>
    <xf numFmtId="4" fontId="13" fillId="0" borderId="53" xfId="0" applyNumberFormat="1" applyFont="1" applyBorder="1" applyAlignment="1">
      <alignment/>
    </xf>
    <xf numFmtId="164" fontId="13" fillId="0" borderId="36" xfId="0" applyNumberFormat="1" applyFont="1" applyBorder="1" applyAlignment="1">
      <alignment/>
    </xf>
    <xf numFmtId="0" fontId="0" fillId="0" borderId="14" xfId="0" applyBorder="1" applyAlignment="1">
      <alignment/>
    </xf>
    <xf numFmtId="0" fontId="8" fillId="0" borderId="17" xfId="0" applyFont="1" applyBorder="1" applyAlignment="1">
      <alignment/>
    </xf>
    <xf numFmtId="0" fontId="10" fillId="0" borderId="35" xfId="0" applyFont="1" applyBorder="1" applyAlignment="1">
      <alignment/>
    </xf>
    <xf numFmtId="0" fontId="8" fillId="0" borderId="35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54" xfId="0" applyFont="1" applyBorder="1" applyAlignment="1">
      <alignment/>
    </xf>
    <xf numFmtId="0" fontId="8" fillId="0" borderId="51" xfId="0" applyFont="1" applyBorder="1" applyAlignment="1">
      <alignment/>
    </xf>
    <xf numFmtId="0" fontId="8" fillId="0" borderId="55" xfId="0" applyFont="1" applyBorder="1" applyAlignment="1">
      <alignment/>
    </xf>
    <xf numFmtId="0" fontId="8" fillId="0" borderId="12" xfId="0" applyFont="1" applyBorder="1" applyAlignment="1">
      <alignment/>
    </xf>
    <xf numFmtId="164" fontId="12" fillId="0" borderId="56" xfId="0" applyNumberFormat="1" applyFont="1" applyBorder="1" applyAlignment="1">
      <alignment/>
    </xf>
    <xf numFmtId="164" fontId="12" fillId="0" borderId="57" xfId="0" applyNumberFormat="1" applyFont="1" applyBorder="1" applyAlignment="1">
      <alignment/>
    </xf>
    <xf numFmtId="2" fontId="12" fillId="0" borderId="47" xfId="0" applyNumberFormat="1" applyFont="1" applyBorder="1" applyAlignment="1">
      <alignment/>
    </xf>
    <xf numFmtId="164" fontId="12" fillId="0" borderId="58" xfId="0" applyNumberFormat="1" applyFont="1" applyBorder="1" applyAlignment="1">
      <alignment/>
    </xf>
    <xf numFmtId="164" fontId="12" fillId="0" borderId="59" xfId="0" applyNumberFormat="1" applyFont="1" applyBorder="1" applyAlignment="1">
      <alignment/>
    </xf>
    <xf numFmtId="164" fontId="12" fillId="0" borderId="47" xfId="0" applyNumberFormat="1" applyFont="1" applyBorder="1" applyAlignment="1">
      <alignment/>
    </xf>
    <xf numFmtId="164" fontId="12" fillId="0" borderId="52" xfId="0" applyNumberFormat="1" applyFont="1" applyBorder="1" applyAlignment="1">
      <alignment/>
    </xf>
    <xf numFmtId="2" fontId="12" fillId="0" borderId="51" xfId="0" applyNumberFormat="1" applyFont="1" applyBorder="1" applyAlignment="1">
      <alignment/>
    </xf>
    <xf numFmtId="164" fontId="12" fillId="0" borderId="46" xfId="0" applyNumberFormat="1" applyFont="1" applyBorder="1" applyAlignment="1">
      <alignment horizontal="right"/>
    </xf>
    <xf numFmtId="164" fontId="12" fillId="0" borderId="52" xfId="0" applyNumberFormat="1" applyFont="1" applyBorder="1" applyAlignment="1">
      <alignment horizontal="right"/>
    </xf>
    <xf numFmtId="164" fontId="12" fillId="0" borderId="50" xfId="0" applyNumberFormat="1" applyFont="1" applyBorder="1" applyAlignment="1">
      <alignment horizontal="right"/>
    </xf>
    <xf numFmtId="164" fontId="13" fillId="0" borderId="34" xfId="0" applyNumberFormat="1" applyFont="1" applyBorder="1" applyAlignment="1">
      <alignment/>
    </xf>
    <xf numFmtId="2" fontId="13" fillId="0" borderId="53" xfId="0" applyNumberFormat="1" applyFont="1" applyBorder="1" applyAlignment="1">
      <alignment/>
    </xf>
    <xf numFmtId="164" fontId="13" fillId="0" borderId="47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60" xfId="0" applyFont="1" applyBorder="1" applyAlignment="1">
      <alignment/>
    </xf>
    <xf numFmtId="0" fontId="10" fillId="0" borderId="61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62" xfId="0" applyFont="1" applyBorder="1" applyAlignment="1">
      <alignment/>
    </xf>
    <xf numFmtId="0" fontId="8" fillId="0" borderId="63" xfId="0" applyFont="1" applyBorder="1" applyAlignment="1">
      <alignment/>
    </xf>
    <xf numFmtId="164" fontId="8" fillId="0" borderId="4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43" xfId="0" applyFont="1" applyBorder="1" applyAlignment="1">
      <alignment/>
    </xf>
    <xf numFmtId="0" fontId="8" fillId="0" borderId="64" xfId="0" applyFont="1" applyBorder="1" applyAlignment="1">
      <alignment/>
    </xf>
    <xf numFmtId="0" fontId="8" fillId="0" borderId="65" xfId="0" applyFont="1" applyBorder="1" applyAlignment="1">
      <alignment/>
    </xf>
    <xf numFmtId="0" fontId="8" fillId="0" borderId="44" xfId="0" applyFont="1" applyBorder="1" applyAlignment="1">
      <alignment/>
    </xf>
    <xf numFmtId="0" fontId="8" fillId="0" borderId="20" xfId="0" applyFont="1" applyBorder="1" applyAlignment="1">
      <alignment/>
    </xf>
    <xf numFmtId="164" fontId="12" fillId="0" borderId="66" xfId="0" applyNumberFormat="1" applyFont="1" applyBorder="1" applyAlignment="1">
      <alignment/>
    </xf>
    <xf numFmtId="164" fontId="12" fillId="0" borderId="67" xfId="0" applyNumberFormat="1" applyFont="1" applyBorder="1" applyAlignment="1">
      <alignment/>
    </xf>
    <xf numFmtId="4" fontId="12" fillId="0" borderId="67" xfId="0" applyNumberFormat="1" applyFont="1" applyBorder="1" applyAlignment="1">
      <alignment/>
    </xf>
    <xf numFmtId="164" fontId="12" fillId="0" borderId="68" xfId="0" applyNumberFormat="1" applyFont="1" applyBorder="1" applyAlignment="1">
      <alignment/>
    </xf>
    <xf numFmtId="164" fontId="12" fillId="0" borderId="28" xfId="0" applyNumberFormat="1" applyFont="1" applyBorder="1" applyAlignment="1">
      <alignment/>
    </xf>
    <xf numFmtId="164" fontId="8" fillId="0" borderId="28" xfId="0" applyNumberFormat="1" applyFont="1" applyBorder="1" applyAlignment="1">
      <alignment/>
    </xf>
    <xf numFmtId="164" fontId="8" fillId="0" borderId="69" xfId="0" applyNumberFormat="1" applyFont="1" applyBorder="1" applyAlignment="1">
      <alignment/>
    </xf>
    <xf numFmtId="4" fontId="13" fillId="0" borderId="67" xfId="0" applyNumberFormat="1" applyFont="1" applyBorder="1" applyAlignment="1">
      <alignment/>
    </xf>
    <xf numFmtId="4" fontId="13" fillId="0" borderId="53" xfId="0" applyNumberFormat="1" applyFont="1" applyBorder="1" applyAlignment="1">
      <alignment/>
    </xf>
    <xf numFmtId="164" fontId="13" fillId="0" borderId="61" xfId="0" applyNumberFormat="1" applyFont="1" applyBorder="1" applyAlignment="1">
      <alignment/>
    </xf>
    <xf numFmtId="164" fontId="10" fillId="0" borderId="35" xfId="0" applyNumberFormat="1" applyFont="1" applyBorder="1" applyAlignment="1">
      <alignment/>
    </xf>
    <xf numFmtId="164" fontId="8" fillId="0" borderId="36" xfId="0" applyNumberFormat="1" applyFont="1" applyBorder="1" applyAlignment="1">
      <alignment/>
    </xf>
    <xf numFmtId="164" fontId="12" fillId="0" borderId="0" xfId="0" applyNumberFormat="1" applyFont="1" applyAlignment="1">
      <alignment/>
    </xf>
    <xf numFmtId="4" fontId="12" fillId="0" borderId="70" xfId="0" applyNumberFormat="1" applyFont="1" applyBorder="1" applyAlignment="1">
      <alignment/>
    </xf>
    <xf numFmtId="0" fontId="8" fillId="0" borderId="71" xfId="0" applyFont="1" applyBorder="1" applyAlignment="1">
      <alignment/>
    </xf>
    <xf numFmtId="164" fontId="12" fillId="0" borderId="72" xfId="0" applyNumberFormat="1" applyFont="1" applyBorder="1" applyAlignment="1">
      <alignment/>
    </xf>
    <xf numFmtId="0" fontId="8" fillId="0" borderId="72" xfId="0" applyFont="1" applyBorder="1" applyAlignment="1">
      <alignment/>
    </xf>
    <xf numFmtId="0" fontId="8" fillId="0" borderId="73" xfId="0" applyFont="1" applyBorder="1" applyAlignment="1">
      <alignment/>
    </xf>
    <xf numFmtId="0" fontId="8" fillId="0" borderId="13" xfId="0" applyFont="1" applyBorder="1" applyAlignment="1">
      <alignment/>
    </xf>
    <xf numFmtId="164" fontId="12" fillId="0" borderId="74" xfId="0" applyNumberFormat="1" applyFont="1" applyBorder="1" applyAlignment="1">
      <alignment/>
    </xf>
    <xf numFmtId="164" fontId="12" fillId="0" borderId="75" xfId="0" applyNumberFormat="1" applyFont="1" applyBorder="1" applyAlignment="1">
      <alignment/>
    </xf>
    <xf numFmtId="4" fontId="12" fillId="0" borderId="75" xfId="0" applyNumberFormat="1" applyFont="1" applyBorder="1" applyAlignment="1">
      <alignment/>
    </xf>
    <xf numFmtId="0" fontId="8" fillId="0" borderId="74" xfId="0" applyFont="1" applyBorder="1" applyAlignment="1">
      <alignment/>
    </xf>
    <xf numFmtId="0" fontId="8" fillId="0" borderId="76" xfId="0" applyFont="1" applyBorder="1" applyAlignment="1">
      <alignment/>
    </xf>
    <xf numFmtId="0" fontId="10" fillId="0" borderId="21" xfId="0" applyFont="1" applyBorder="1" applyAlignment="1">
      <alignment/>
    </xf>
    <xf numFmtId="164" fontId="13" fillId="0" borderId="77" xfId="0" applyNumberFormat="1" applyFont="1" applyBorder="1" applyAlignment="1">
      <alignment/>
    </xf>
    <xf numFmtId="164" fontId="13" fillId="0" borderId="78" xfId="0" applyNumberFormat="1" applyFont="1" applyBorder="1" applyAlignment="1">
      <alignment/>
    </xf>
    <xf numFmtId="4" fontId="13" fillId="0" borderId="78" xfId="0" applyNumberFormat="1" applyFont="1" applyBorder="1" applyAlignment="1">
      <alignment/>
    </xf>
    <xf numFmtId="0" fontId="8" fillId="0" borderId="77" xfId="0" applyFont="1" applyBorder="1" applyAlignment="1">
      <alignment/>
    </xf>
    <xf numFmtId="0" fontId="8" fillId="0" borderId="79" xfId="0" applyFont="1" applyBorder="1" applyAlignment="1">
      <alignment/>
    </xf>
    <xf numFmtId="0" fontId="10" fillId="0" borderId="0" xfId="0" applyFont="1" applyBorder="1" applyAlignment="1">
      <alignment/>
    </xf>
    <xf numFmtId="164" fontId="13" fillId="0" borderId="0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16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14" fillId="0" borderId="0" xfId="0" applyFont="1" applyAlignment="1">
      <alignment/>
    </xf>
    <xf numFmtId="0" fontId="10" fillId="0" borderId="41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77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14" fontId="8" fillId="0" borderId="77" xfId="0" applyNumberFormat="1" applyFont="1" applyBorder="1" applyAlignment="1">
      <alignment horizontal="center"/>
    </xf>
    <xf numFmtId="0" fontId="8" fillId="0" borderId="80" xfId="0" applyFont="1" applyBorder="1" applyAlignment="1">
      <alignment horizontal="center"/>
    </xf>
    <xf numFmtId="14" fontId="8" fillId="0" borderId="31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164" fontId="8" fillId="0" borderId="0" xfId="0" applyNumberFormat="1" applyFont="1" applyAlignment="1">
      <alignment horizontal="right"/>
    </xf>
    <xf numFmtId="164" fontId="8" fillId="0" borderId="81" xfId="0" applyNumberFormat="1" applyFont="1" applyBorder="1" applyAlignment="1">
      <alignment horizontal="right"/>
    </xf>
    <xf numFmtId="167" fontId="8" fillId="0" borderId="81" xfId="0" applyNumberFormat="1" applyFont="1" applyBorder="1" applyAlignment="1">
      <alignment horizontal="right"/>
    </xf>
    <xf numFmtId="2" fontId="8" fillId="0" borderId="82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81" xfId="0" applyFont="1" applyBorder="1" applyAlignment="1">
      <alignment horizontal="right"/>
    </xf>
    <xf numFmtId="0" fontId="8" fillId="0" borderId="82" xfId="0" applyFont="1" applyBorder="1" applyAlignment="1">
      <alignment horizontal="right"/>
    </xf>
    <xf numFmtId="164" fontId="8" fillId="0" borderId="49" xfId="0" applyNumberFormat="1" applyFont="1" applyBorder="1" applyAlignment="1">
      <alignment horizontal="right"/>
    </xf>
    <xf numFmtId="164" fontId="8" fillId="0" borderId="25" xfId="0" applyNumberFormat="1" applyFont="1" applyBorder="1" applyAlignment="1">
      <alignment horizontal="right"/>
    </xf>
    <xf numFmtId="167" fontId="8" fillId="0" borderId="25" xfId="0" applyNumberFormat="1" applyFont="1" applyBorder="1" applyAlignment="1">
      <alignment horizontal="right"/>
    </xf>
    <xf numFmtId="2" fontId="8" fillId="0" borderId="83" xfId="0" applyNumberFormat="1" applyFont="1" applyBorder="1" applyAlignment="1">
      <alignment horizontal="right"/>
    </xf>
    <xf numFmtId="0" fontId="8" fillId="0" borderId="49" xfId="0" applyFont="1" applyBorder="1" applyAlignment="1">
      <alignment horizontal="right"/>
    </xf>
    <xf numFmtId="0" fontId="8" fillId="0" borderId="25" xfId="0" applyFont="1" applyBorder="1" applyAlignment="1">
      <alignment horizontal="right"/>
    </xf>
    <xf numFmtId="0" fontId="8" fillId="0" borderId="83" xfId="0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164" fontId="8" fillId="0" borderId="6" xfId="0" applyNumberFormat="1" applyFont="1" applyBorder="1" applyAlignment="1">
      <alignment horizontal="right"/>
    </xf>
    <xf numFmtId="167" fontId="8" fillId="0" borderId="6" xfId="0" applyNumberFormat="1" applyFont="1" applyBorder="1" applyAlignment="1">
      <alignment horizontal="right"/>
    </xf>
    <xf numFmtId="2" fontId="8" fillId="0" borderId="33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8" fillId="0" borderId="33" xfId="0" applyFont="1" applyBorder="1" applyAlignment="1">
      <alignment horizontal="right"/>
    </xf>
    <xf numFmtId="0" fontId="15" fillId="0" borderId="14" xfId="0" applyFont="1" applyBorder="1" applyAlignment="1">
      <alignment/>
    </xf>
    <xf numFmtId="164" fontId="10" fillId="0" borderId="63" xfId="0" applyNumberFormat="1" applyFont="1" applyBorder="1" applyAlignment="1">
      <alignment horizontal="right"/>
    </xf>
    <xf numFmtId="164" fontId="10" fillId="0" borderId="35" xfId="0" applyNumberFormat="1" applyFont="1" applyBorder="1" applyAlignment="1">
      <alignment horizontal="right"/>
    </xf>
    <xf numFmtId="2" fontId="10" fillId="0" borderId="30" xfId="0" applyNumberFormat="1" applyFont="1" applyBorder="1" applyAlignment="1">
      <alignment horizontal="right"/>
    </xf>
    <xf numFmtId="0" fontId="8" fillId="0" borderId="63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32" xfId="0" applyFont="1" applyBorder="1" applyAlignment="1">
      <alignment horizontal="right"/>
    </xf>
    <xf numFmtId="0" fontId="10" fillId="0" borderId="35" xfId="0" applyFont="1" applyBorder="1" applyAlignment="1">
      <alignment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8" fillId="0" borderId="84" xfId="0" applyFont="1" applyBorder="1" applyAlignment="1">
      <alignment/>
    </xf>
    <xf numFmtId="164" fontId="8" fillId="0" borderId="85" xfId="0" applyNumberFormat="1" applyFont="1" applyBorder="1" applyAlignment="1">
      <alignment horizontal="right"/>
    </xf>
    <xf numFmtId="164" fontId="8" fillId="0" borderId="86" xfId="0" applyNumberFormat="1" applyFont="1" applyBorder="1" applyAlignment="1">
      <alignment horizontal="right"/>
    </xf>
    <xf numFmtId="167" fontId="8" fillId="0" borderId="86" xfId="0" applyNumberFormat="1" applyFont="1" applyBorder="1" applyAlignment="1">
      <alignment horizontal="right"/>
    </xf>
    <xf numFmtId="2" fontId="8" fillId="0" borderId="87" xfId="0" applyNumberFormat="1" applyFont="1" applyBorder="1" applyAlignment="1">
      <alignment horizontal="right"/>
    </xf>
    <xf numFmtId="0" fontId="8" fillId="0" borderId="85" xfId="0" applyFont="1" applyBorder="1" applyAlignment="1">
      <alignment horizontal="right"/>
    </xf>
    <xf numFmtId="0" fontId="8" fillId="0" borderId="86" xfId="0" applyFont="1" applyBorder="1" applyAlignment="1">
      <alignment horizontal="right"/>
    </xf>
    <xf numFmtId="0" fontId="8" fillId="0" borderId="87" xfId="0" applyFont="1" applyBorder="1" applyAlignment="1">
      <alignment horizontal="right"/>
    </xf>
    <xf numFmtId="167" fontId="8" fillId="0" borderId="8" xfId="0" applyNumberFormat="1" applyFont="1" applyBorder="1" applyAlignment="1">
      <alignment horizontal="right"/>
    </xf>
    <xf numFmtId="1" fontId="8" fillId="0" borderId="33" xfId="0" applyNumberFormat="1" applyFont="1" applyBorder="1" applyAlignment="1">
      <alignment horizontal="right"/>
    </xf>
    <xf numFmtId="0" fontId="15" fillId="0" borderId="14" xfId="0" applyFont="1" applyBorder="1" applyAlignment="1">
      <alignment horizontal="left"/>
    </xf>
    <xf numFmtId="167" fontId="10" fillId="0" borderId="6" xfId="0" applyNumberFormat="1" applyFont="1" applyBorder="1" applyAlignment="1">
      <alignment horizontal="right"/>
    </xf>
    <xf numFmtId="164" fontId="10" fillId="0" borderId="5" xfId="0" applyNumberFormat="1" applyFont="1" applyBorder="1" applyAlignment="1">
      <alignment horizontal="right"/>
    </xf>
    <xf numFmtId="0" fontId="10" fillId="0" borderId="32" xfId="0" applyFont="1" applyBorder="1" applyAlignment="1">
      <alignment horizontal="right"/>
    </xf>
    <xf numFmtId="0" fontId="8" fillId="0" borderId="11" xfId="0" applyFont="1" applyBorder="1" applyAlignment="1">
      <alignment horizontal="center"/>
    </xf>
    <xf numFmtId="0" fontId="8" fillId="0" borderId="88" xfId="0" applyFont="1" applyBorder="1" applyAlignment="1">
      <alignment/>
    </xf>
    <xf numFmtId="164" fontId="8" fillId="0" borderId="89" xfId="0" applyNumberFormat="1" applyFont="1" applyBorder="1" applyAlignment="1">
      <alignment horizontal="right"/>
    </xf>
    <xf numFmtId="164" fontId="8" fillId="0" borderId="90" xfId="0" applyNumberFormat="1" applyFont="1" applyBorder="1" applyAlignment="1">
      <alignment horizontal="right"/>
    </xf>
    <xf numFmtId="167" fontId="8" fillId="0" borderId="89" xfId="0" applyNumberFormat="1" applyFont="1" applyBorder="1" applyAlignment="1">
      <alignment horizontal="right"/>
    </xf>
    <xf numFmtId="2" fontId="8" fillId="0" borderId="91" xfId="0" applyNumberFormat="1" applyFont="1" applyBorder="1" applyAlignment="1">
      <alignment horizontal="right"/>
    </xf>
    <xf numFmtId="0" fontId="10" fillId="0" borderId="90" xfId="0" applyFont="1" applyBorder="1" applyAlignment="1">
      <alignment horizontal="center"/>
    </xf>
    <xf numFmtId="0" fontId="10" fillId="0" borderId="89" xfId="0" applyFont="1" applyBorder="1" applyAlignment="1">
      <alignment horizontal="center"/>
    </xf>
    <xf numFmtId="0" fontId="10" fillId="0" borderId="92" xfId="0" applyFont="1" applyBorder="1" applyAlignment="1">
      <alignment horizontal="center"/>
    </xf>
    <xf numFmtId="0" fontId="10" fillId="0" borderId="87" xfId="0" applyFont="1" applyBorder="1" applyAlignment="1">
      <alignment horizontal="center"/>
    </xf>
    <xf numFmtId="0" fontId="8" fillId="0" borderId="39" xfId="0" applyFont="1" applyBorder="1" applyAlignment="1">
      <alignment/>
    </xf>
    <xf numFmtId="164" fontId="8" fillId="0" borderId="93" xfId="0" applyNumberFormat="1" applyFont="1" applyBorder="1" applyAlignment="1">
      <alignment horizontal="right"/>
    </xf>
    <xf numFmtId="2" fontId="8" fillId="0" borderId="40" xfId="0" applyNumberFormat="1" applyFont="1" applyBorder="1" applyAlignment="1">
      <alignment horizontal="right"/>
    </xf>
    <xf numFmtId="0" fontId="10" fillId="0" borderId="93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94" xfId="0" applyFont="1" applyBorder="1" applyAlignment="1">
      <alignment horizontal="center"/>
    </xf>
    <xf numFmtId="164" fontId="10" fillId="0" borderId="77" xfId="0" applyNumberFormat="1" applyFont="1" applyBorder="1" applyAlignment="1">
      <alignment/>
    </xf>
    <xf numFmtId="164" fontId="10" fillId="0" borderId="95" xfId="0" applyNumberFormat="1" applyFont="1" applyBorder="1" applyAlignment="1">
      <alignment/>
    </xf>
    <xf numFmtId="167" fontId="10" fillId="0" borderId="95" xfId="0" applyNumberFormat="1" applyFont="1" applyBorder="1" applyAlignment="1">
      <alignment/>
    </xf>
    <xf numFmtId="0" fontId="8" fillId="0" borderId="96" xfId="0" applyFont="1" applyBorder="1" applyAlignment="1">
      <alignment/>
    </xf>
    <xf numFmtId="0" fontId="10" fillId="0" borderId="97" xfId="0" applyFont="1" applyBorder="1" applyAlignment="1">
      <alignment/>
    </xf>
    <xf numFmtId="164" fontId="10" fillId="0" borderId="98" xfId="0" applyNumberFormat="1" applyFont="1" applyBorder="1" applyAlignment="1">
      <alignment horizontal="right"/>
    </xf>
    <xf numFmtId="164" fontId="10" fillId="0" borderId="81" xfId="0" applyNumberFormat="1" applyFont="1" applyBorder="1" applyAlignment="1">
      <alignment horizontal="right"/>
    </xf>
    <xf numFmtId="167" fontId="10" fillId="0" borderId="81" xfId="0" applyNumberFormat="1" applyFont="1" applyBorder="1" applyAlignment="1">
      <alignment horizontal="right"/>
    </xf>
    <xf numFmtId="2" fontId="10" fillId="0" borderId="82" xfId="0" applyNumberFormat="1" applyFont="1" applyBorder="1" applyAlignment="1">
      <alignment horizontal="right"/>
    </xf>
    <xf numFmtId="0" fontId="8" fillId="0" borderId="98" xfId="0" applyFont="1" applyBorder="1" applyAlignment="1">
      <alignment/>
    </xf>
    <xf numFmtId="0" fontId="8" fillId="0" borderId="99" xfId="0" applyFont="1" applyBorder="1" applyAlignment="1">
      <alignment/>
    </xf>
    <xf numFmtId="0" fontId="10" fillId="0" borderId="20" xfId="0" applyFont="1" applyBorder="1" applyAlignment="1">
      <alignment/>
    </xf>
    <xf numFmtId="164" fontId="10" fillId="0" borderId="28" xfId="0" applyNumberFormat="1" applyFont="1" applyBorder="1" applyAlignment="1">
      <alignment horizontal="right"/>
    </xf>
    <xf numFmtId="167" fontId="10" fillId="0" borderId="8" xfId="0" applyNumberFormat="1" applyFont="1" applyBorder="1" applyAlignment="1">
      <alignment horizontal="right"/>
    </xf>
    <xf numFmtId="2" fontId="10" fillId="0" borderId="100" xfId="0" applyNumberFormat="1" applyFont="1" applyBorder="1" applyAlignment="1">
      <alignment horizontal="right"/>
    </xf>
    <xf numFmtId="0" fontId="8" fillId="0" borderId="69" xfId="0" applyFont="1" applyBorder="1" applyAlignment="1">
      <alignment/>
    </xf>
    <xf numFmtId="164" fontId="10" fillId="0" borderId="0" xfId="0" applyNumberFormat="1" applyFont="1" applyBorder="1" applyAlignment="1">
      <alignment horizontal="right"/>
    </xf>
    <xf numFmtId="164" fontId="10" fillId="0" borderId="6" xfId="0" applyNumberFormat="1" applyFont="1" applyBorder="1" applyAlignment="1">
      <alignment horizontal="right"/>
    </xf>
    <xf numFmtId="2" fontId="10" fillId="0" borderId="33" xfId="0" applyNumberFormat="1" applyFont="1" applyBorder="1" applyAlignment="1">
      <alignment horizontal="right"/>
    </xf>
    <xf numFmtId="0" fontId="10" fillId="0" borderId="18" xfId="0" applyFont="1" applyBorder="1" applyAlignment="1">
      <alignment/>
    </xf>
    <xf numFmtId="164" fontId="10" fillId="0" borderId="65" xfId="0" applyNumberFormat="1" applyFont="1" applyBorder="1" applyAlignment="1">
      <alignment horizontal="right"/>
    </xf>
    <xf numFmtId="164" fontId="10" fillId="0" borderId="7" xfId="0" applyNumberFormat="1" applyFont="1" applyBorder="1" applyAlignment="1">
      <alignment horizontal="right"/>
    </xf>
    <xf numFmtId="167" fontId="10" fillId="0" borderId="7" xfId="0" applyNumberFormat="1" applyFont="1" applyBorder="1" applyAlignment="1">
      <alignment horizontal="right"/>
    </xf>
    <xf numFmtId="2" fontId="10" fillId="0" borderId="101" xfId="0" applyNumberFormat="1" applyFont="1" applyBorder="1" applyAlignment="1">
      <alignment horizontal="right"/>
    </xf>
    <xf numFmtId="164" fontId="10" fillId="0" borderId="77" xfId="0" applyNumberFormat="1" applyFont="1" applyBorder="1" applyAlignment="1">
      <alignment horizontal="right"/>
    </xf>
    <xf numFmtId="167" fontId="10" fillId="0" borderId="31" xfId="0" applyNumberFormat="1" applyFont="1" applyBorder="1" applyAlignment="1">
      <alignment horizontal="right"/>
    </xf>
    <xf numFmtId="2" fontId="10" fillId="0" borderId="80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10" fillId="0" borderId="41" xfId="0" applyFont="1" applyFill="1" applyBorder="1" applyAlignment="1">
      <alignment/>
    </xf>
    <xf numFmtId="0" fontId="10" fillId="0" borderId="1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11" xfId="0" applyFont="1" applyFill="1" applyBorder="1" applyAlignment="1">
      <alignment/>
    </xf>
    <xf numFmtId="0" fontId="8" fillId="0" borderId="54" xfId="0" applyFont="1" applyFill="1" applyBorder="1" applyAlignment="1">
      <alignment/>
    </xf>
    <xf numFmtId="0" fontId="8" fillId="0" borderId="51" xfId="0" applyFont="1" applyFill="1" applyBorder="1" applyAlignment="1">
      <alignment/>
    </xf>
    <xf numFmtId="0" fontId="8" fillId="0" borderId="62" xfId="0" applyFont="1" applyFill="1" applyBorder="1" applyAlignment="1">
      <alignment/>
    </xf>
    <xf numFmtId="0" fontId="8" fillId="0" borderId="102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3" fontId="8" fillId="0" borderId="54" xfId="0" applyNumberFormat="1" applyFont="1" applyFill="1" applyBorder="1" applyAlignment="1">
      <alignment/>
    </xf>
    <xf numFmtId="3" fontId="8" fillId="0" borderId="51" xfId="0" applyNumberFormat="1" applyFont="1" applyFill="1" applyBorder="1" applyAlignment="1">
      <alignment/>
    </xf>
    <xf numFmtId="3" fontId="8" fillId="0" borderId="51" xfId="0" applyNumberFormat="1" applyFont="1" applyFill="1" applyBorder="1" applyAlignment="1">
      <alignment horizontal="center"/>
    </xf>
    <xf numFmtId="0" fontId="8" fillId="0" borderId="51" xfId="0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0" fontId="8" fillId="0" borderId="103" xfId="0" applyFont="1" applyFill="1" applyBorder="1" applyAlignment="1">
      <alignment/>
    </xf>
    <xf numFmtId="0" fontId="8" fillId="0" borderId="104" xfId="0" applyFont="1" applyFill="1" applyBorder="1" applyAlignment="1">
      <alignment/>
    </xf>
    <xf numFmtId="14" fontId="8" fillId="0" borderId="104" xfId="0" applyNumberFormat="1" applyFont="1" applyFill="1" applyBorder="1" applyAlignment="1">
      <alignment horizontal="center"/>
    </xf>
    <xf numFmtId="0" fontId="8" fillId="0" borderId="105" xfId="0" applyFont="1" applyFill="1" applyBorder="1" applyAlignment="1">
      <alignment/>
    </xf>
    <xf numFmtId="0" fontId="8" fillId="0" borderId="44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164" fontId="8" fillId="0" borderId="45" xfId="0" applyNumberFormat="1" applyFont="1" applyFill="1" applyBorder="1" applyAlignment="1">
      <alignment/>
    </xf>
    <xf numFmtId="164" fontId="8" fillId="0" borderId="46" xfId="0" applyNumberFormat="1" applyFont="1" applyFill="1" applyBorder="1" applyAlignment="1">
      <alignment/>
    </xf>
    <xf numFmtId="164" fontId="8" fillId="0" borderId="46" xfId="0" applyNumberFormat="1" applyFont="1" applyFill="1" applyBorder="1" applyAlignment="1">
      <alignment horizontal="right"/>
    </xf>
    <xf numFmtId="4" fontId="8" fillId="0" borderId="47" xfId="0" applyNumberFormat="1" applyFont="1" applyFill="1" applyBorder="1" applyAlignment="1">
      <alignment horizontal="right"/>
    </xf>
    <xf numFmtId="2" fontId="8" fillId="0" borderId="47" xfId="0" applyNumberFormat="1" applyFont="1" applyFill="1" applyBorder="1" applyAlignment="1">
      <alignment/>
    </xf>
    <xf numFmtId="167" fontId="8" fillId="0" borderId="46" xfId="0" applyNumberFormat="1" applyFont="1" applyFill="1" applyBorder="1" applyAlignment="1">
      <alignment/>
    </xf>
    <xf numFmtId="4" fontId="8" fillId="0" borderId="46" xfId="0" applyNumberFormat="1" applyFont="1" applyFill="1" applyBorder="1" applyAlignment="1">
      <alignment/>
    </xf>
    <xf numFmtId="167" fontId="8" fillId="0" borderId="48" xfId="0" applyNumberFormat="1" applyFont="1" applyFill="1" applyBorder="1" applyAlignment="1">
      <alignment/>
    </xf>
    <xf numFmtId="2" fontId="8" fillId="0" borderId="46" xfId="0" applyNumberFormat="1" applyFont="1" applyFill="1" applyBorder="1" applyAlignment="1">
      <alignment/>
    </xf>
    <xf numFmtId="167" fontId="8" fillId="0" borderId="46" xfId="0" applyNumberFormat="1" applyFont="1" applyFill="1" applyBorder="1" applyAlignment="1">
      <alignment horizontal="right"/>
    </xf>
    <xf numFmtId="0" fontId="8" fillId="0" borderId="71" xfId="0" applyFont="1" applyFill="1" applyBorder="1" applyAlignment="1">
      <alignment/>
    </xf>
    <xf numFmtId="164" fontId="8" fillId="0" borderId="106" xfId="0" applyNumberFormat="1" applyFont="1" applyFill="1" applyBorder="1" applyAlignment="1">
      <alignment/>
    </xf>
    <xf numFmtId="164" fontId="8" fillId="0" borderId="47" xfId="0" applyNumberFormat="1" applyFont="1" applyFill="1" applyBorder="1" applyAlignment="1">
      <alignment/>
    </xf>
    <xf numFmtId="164" fontId="8" fillId="0" borderId="47" xfId="0" applyNumberFormat="1" applyFont="1" applyFill="1" applyBorder="1" applyAlignment="1">
      <alignment horizontal="right"/>
    </xf>
    <xf numFmtId="167" fontId="8" fillId="0" borderId="47" xfId="0" applyNumberFormat="1" applyFont="1" applyFill="1" applyBorder="1" applyAlignment="1">
      <alignment/>
    </xf>
    <xf numFmtId="167" fontId="8" fillId="0" borderId="107" xfId="0" applyNumberFormat="1" applyFont="1" applyFill="1" applyBorder="1" applyAlignment="1">
      <alignment/>
    </xf>
    <xf numFmtId="4" fontId="8" fillId="0" borderId="46" xfId="0" applyNumberFormat="1" applyFont="1" applyFill="1" applyBorder="1" applyAlignment="1">
      <alignment horizontal="right"/>
    </xf>
    <xf numFmtId="164" fontId="8" fillId="0" borderId="75" xfId="0" applyNumberFormat="1" applyFont="1" applyFill="1" applyBorder="1" applyAlignment="1">
      <alignment/>
    </xf>
    <xf numFmtId="167" fontId="8" fillId="0" borderId="75" xfId="0" applyNumberFormat="1" applyFont="1" applyFill="1" applyBorder="1" applyAlignment="1">
      <alignment/>
    </xf>
    <xf numFmtId="4" fontId="8" fillId="0" borderId="75" xfId="0" applyNumberFormat="1" applyFont="1" applyFill="1" applyBorder="1" applyAlignment="1">
      <alignment/>
    </xf>
    <xf numFmtId="167" fontId="8" fillId="0" borderId="108" xfId="0" applyNumberFormat="1" applyFont="1" applyFill="1" applyBorder="1" applyAlignment="1">
      <alignment/>
    </xf>
    <xf numFmtId="164" fontId="8" fillId="0" borderId="54" xfId="0" applyNumberFormat="1" applyFont="1" applyFill="1" applyBorder="1" applyAlignment="1">
      <alignment/>
    </xf>
    <xf numFmtId="164" fontId="8" fillId="0" borderId="51" xfId="0" applyNumberFormat="1" applyFont="1" applyFill="1" applyBorder="1" applyAlignment="1">
      <alignment/>
    </xf>
    <xf numFmtId="164" fontId="8" fillId="0" borderId="51" xfId="0" applyNumberFormat="1" applyFont="1" applyFill="1" applyBorder="1" applyAlignment="1">
      <alignment horizontal="right"/>
    </xf>
    <xf numFmtId="4" fontId="8" fillId="0" borderId="51" xfId="0" applyNumberFormat="1" applyFont="1" applyFill="1" applyBorder="1" applyAlignment="1">
      <alignment horizontal="right"/>
    </xf>
    <xf numFmtId="2" fontId="8" fillId="0" borderId="51" xfId="0" applyNumberFormat="1" applyFont="1" applyFill="1" applyBorder="1" applyAlignment="1">
      <alignment/>
    </xf>
    <xf numFmtId="0" fontId="17" fillId="0" borderId="37" xfId="0" applyFont="1" applyFill="1" applyBorder="1" applyAlignment="1">
      <alignment/>
    </xf>
    <xf numFmtId="167" fontId="8" fillId="0" borderId="51" xfId="0" applyNumberFormat="1" applyFont="1" applyFill="1" applyBorder="1" applyAlignment="1">
      <alignment/>
    </xf>
    <xf numFmtId="4" fontId="8" fillId="0" borderId="51" xfId="0" applyNumberFormat="1" applyFont="1" applyFill="1" applyBorder="1" applyAlignment="1">
      <alignment/>
    </xf>
    <xf numFmtId="167" fontId="8" fillId="0" borderId="102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164" fontId="10" fillId="0" borderId="60" xfId="0" applyNumberFormat="1" applyFont="1" applyFill="1" applyBorder="1" applyAlignment="1">
      <alignment/>
    </xf>
    <xf numFmtId="164" fontId="10" fillId="0" borderId="53" xfId="0" applyNumberFormat="1" applyFont="1" applyFill="1" applyBorder="1" applyAlignment="1">
      <alignment/>
    </xf>
    <xf numFmtId="4" fontId="10" fillId="0" borderId="53" xfId="0" applyNumberFormat="1" applyFont="1" applyFill="1" applyBorder="1" applyAlignment="1">
      <alignment/>
    </xf>
    <xf numFmtId="2" fontId="10" fillId="0" borderId="53" xfId="0" applyNumberFormat="1" applyFont="1" applyFill="1" applyBorder="1" applyAlignment="1">
      <alignment/>
    </xf>
    <xf numFmtId="167" fontId="10" fillId="0" borderId="53" xfId="0" applyNumberFormat="1" applyFont="1" applyFill="1" applyBorder="1" applyAlignment="1">
      <alignment/>
    </xf>
    <xf numFmtId="167" fontId="10" fillId="0" borderId="55" xfId="0" applyNumberFormat="1" applyFont="1" applyFill="1" applyBorder="1" applyAlignment="1">
      <alignment/>
    </xf>
    <xf numFmtId="0" fontId="8" fillId="0" borderId="71" xfId="0" applyFont="1" applyFill="1" applyBorder="1" applyAlignment="1">
      <alignment wrapText="1"/>
    </xf>
    <xf numFmtId="4" fontId="8" fillId="0" borderId="47" xfId="0" applyNumberFormat="1" applyFont="1" applyFill="1" applyBorder="1" applyAlignment="1">
      <alignment/>
    </xf>
    <xf numFmtId="167" fontId="8" fillId="0" borderId="50" xfId="0" applyNumberFormat="1" applyFont="1" applyFill="1" applyBorder="1" applyAlignment="1">
      <alignment/>
    </xf>
    <xf numFmtId="167" fontId="8" fillId="0" borderId="43" xfId="0" applyNumberFormat="1" applyFont="1" applyFill="1" applyBorder="1" applyAlignment="1">
      <alignment/>
    </xf>
    <xf numFmtId="164" fontId="8" fillId="0" borderId="109" xfId="0" applyNumberFormat="1" applyFont="1" applyFill="1" applyBorder="1" applyAlignment="1">
      <alignment/>
    </xf>
    <xf numFmtId="164" fontId="8" fillId="0" borderId="52" xfId="0" applyNumberFormat="1" applyFont="1" applyFill="1" applyBorder="1" applyAlignment="1">
      <alignment/>
    </xf>
    <xf numFmtId="4" fontId="8" fillId="0" borderId="52" xfId="0" applyNumberFormat="1" applyFont="1" applyFill="1" applyBorder="1" applyAlignment="1">
      <alignment/>
    </xf>
    <xf numFmtId="2" fontId="8" fillId="0" borderId="52" xfId="0" applyNumberFormat="1" applyFont="1" applyFill="1" applyBorder="1" applyAlignment="1">
      <alignment/>
    </xf>
    <xf numFmtId="164" fontId="8" fillId="0" borderId="52" xfId="0" applyNumberFormat="1" applyFont="1" applyFill="1" applyBorder="1" applyAlignment="1">
      <alignment/>
    </xf>
    <xf numFmtId="167" fontId="8" fillId="0" borderId="52" xfId="0" applyNumberFormat="1" applyFont="1" applyFill="1" applyBorder="1" applyAlignment="1">
      <alignment/>
    </xf>
    <xf numFmtId="4" fontId="8" fillId="0" borderId="52" xfId="0" applyNumberFormat="1" applyFont="1" applyFill="1" applyBorder="1" applyAlignment="1">
      <alignment/>
    </xf>
    <xf numFmtId="167" fontId="8" fillId="0" borderId="94" xfId="0" applyNumberFormat="1" applyFont="1" applyFill="1" applyBorder="1" applyAlignment="1">
      <alignment/>
    </xf>
    <xf numFmtId="164" fontId="10" fillId="0" borderId="54" xfId="0" applyNumberFormat="1" applyFont="1" applyFill="1" applyBorder="1" applyAlignment="1">
      <alignment/>
    </xf>
    <xf numFmtId="164" fontId="10" fillId="0" borderId="51" xfId="0" applyNumberFormat="1" applyFont="1" applyFill="1" applyBorder="1" applyAlignment="1">
      <alignment/>
    </xf>
    <xf numFmtId="4" fontId="10" fillId="0" borderId="51" xfId="0" applyNumberFormat="1" applyFont="1" applyFill="1" applyBorder="1" applyAlignment="1">
      <alignment/>
    </xf>
    <xf numFmtId="2" fontId="10" fillId="0" borderId="51" xfId="0" applyNumberFormat="1" applyFont="1" applyFill="1" applyBorder="1" applyAlignment="1">
      <alignment/>
    </xf>
    <xf numFmtId="164" fontId="10" fillId="0" borderId="67" xfId="0" applyNumberFormat="1" applyFont="1" applyFill="1" applyBorder="1" applyAlignment="1">
      <alignment/>
    </xf>
    <xf numFmtId="167" fontId="10" fillId="0" borderId="67" xfId="0" applyNumberFormat="1" applyFont="1" applyFill="1" applyBorder="1" applyAlignment="1">
      <alignment/>
    </xf>
    <xf numFmtId="4" fontId="10" fillId="0" borderId="67" xfId="0" applyNumberFormat="1" applyFont="1" applyFill="1" applyBorder="1" applyAlignment="1">
      <alignment/>
    </xf>
    <xf numFmtId="167" fontId="10" fillId="0" borderId="69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164" fontId="8" fillId="0" borderId="110" xfId="0" applyNumberFormat="1" applyFont="1" applyFill="1" applyBorder="1" applyAlignment="1">
      <alignment/>
    </xf>
    <xf numFmtId="164" fontId="8" fillId="0" borderId="70" xfId="0" applyNumberFormat="1" applyFont="1" applyFill="1" applyBorder="1" applyAlignment="1">
      <alignment/>
    </xf>
    <xf numFmtId="4" fontId="8" fillId="0" borderId="70" xfId="0" applyNumberFormat="1" applyFont="1" applyFill="1" applyBorder="1" applyAlignment="1">
      <alignment/>
    </xf>
    <xf numFmtId="164" fontId="8" fillId="0" borderId="111" xfId="0" applyNumberFormat="1" applyFont="1" applyFill="1" applyBorder="1" applyAlignment="1">
      <alignment/>
    </xf>
    <xf numFmtId="0" fontId="8" fillId="0" borderId="37" xfId="0" applyFont="1" applyFill="1" applyBorder="1" applyAlignment="1">
      <alignment/>
    </xf>
    <xf numFmtId="164" fontId="8" fillId="0" borderId="45" xfId="0" applyNumberFormat="1" applyFont="1" applyFill="1" applyBorder="1" applyAlignment="1">
      <alignment/>
    </xf>
    <xf numFmtId="164" fontId="8" fillId="0" borderId="46" xfId="0" applyNumberFormat="1" applyFont="1" applyFill="1" applyBorder="1" applyAlignment="1">
      <alignment/>
    </xf>
    <xf numFmtId="4" fontId="8" fillId="0" borderId="46" xfId="0" applyNumberFormat="1" applyFont="1" applyFill="1" applyBorder="1" applyAlignment="1">
      <alignment/>
    </xf>
    <xf numFmtId="164" fontId="8" fillId="0" borderId="48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164" fontId="8" fillId="0" borderId="54" xfId="0" applyNumberFormat="1" applyFont="1" applyFill="1" applyBorder="1" applyAlignment="1">
      <alignment/>
    </xf>
    <xf numFmtId="164" fontId="8" fillId="0" borderId="51" xfId="0" applyNumberFormat="1" applyFont="1" applyFill="1" applyBorder="1" applyAlignment="1">
      <alignment/>
    </xf>
    <xf numFmtId="4" fontId="8" fillId="0" borderId="51" xfId="0" applyNumberFormat="1" applyFont="1" applyFill="1" applyBorder="1" applyAlignment="1">
      <alignment/>
    </xf>
    <xf numFmtId="4" fontId="8" fillId="0" borderId="67" xfId="0" applyNumberFormat="1" applyFont="1" applyFill="1" applyBorder="1" applyAlignment="1">
      <alignment/>
    </xf>
    <xf numFmtId="164" fontId="8" fillId="0" borderId="102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164" fontId="10" fillId="0" borderId="110" xfId="0" applyNumberFormat="1" applyFont="1" applyFill="1" applyBorder="1" applyAlignment="1">
      <alignment/>
    </xf>
    <xf numFmtId="164" fontId="10" fillId="0" borderId="70" xfId="0" applyNumberFormat="1" applyFont="1" applyFill="1" applyBorder="1" applyAlignment="1">
      <alignment/>
    </xf>
    <xf numFmtId="4" fontId="10" fillId="0" borderId="70" xfId="0" applyNumberFormat="1" applyFont="1" applyFill="1" applyBorder="1" applyAlignment="1">
      <alignment/>
    </xf>
    <xf numFmtId="4" fontId="8" fillId="0" borderId="53" xfId="0" applyNumberFormat="1" applyFont="1" applyFill="1" applyBorder="1" applyAlignment="1">
      <alignment/>
    </xf>
    <xf numFmtId="164" fontId="10" fillId="0" borderId="70" xfId="0" applyNumberFormat="1" applyFont="1" applyFill="1" applyBorder="1" applyAlignment="1">
      <alignment/>
    </xf>
    <xf numFmtId="4" fontId="10" fillId="0" borderId="70" xfId="0" applyNumberFormat="1" applyFont="1" applyFill="1" applyBorder="1" applyAlignment="1">
      <alignment/>
    </xf>
    <xf numFmtId="164" fontId="10" fillId="0" borderId="111" xfId="0" applyNumberFormat="1" applyFont="1" applyFill="1" applyBorder="1" applyAlignment="1">
      <alignment/>
    </xf>
    <xf numFmtId="0" fontId="8" fillId="0" borderId="88" xfId="0" applyFont="1" applyFill="1" applyBorder="1" applyAlignment="1">
      <alignment/>
    </xf>
    <xf numFmtId="164" fontId="8" fillId="0" borderId="112" xfId="0" applyNumberFormat="1" applyFont="1" applyFill="1" applyBorder="1" applyAlignment="1">
      <alignment/>
    </xf>
    <xf numFmtId="164" fontId="8" fillId="0" borderId="113" xfId="0" applyNumberFormat="1" applyFont="1" applyFill="1" applyBorder="1" applyAlignment="1">
      <alignment/>
    </xf>
    <xf numFmtId="4" fontId="8" fillId="0" borderId="113" xfId="0" applyNumberFormat="1" applyFont="1" applyFill="1" applyBorder="1" applyAlignment="1">
      <alignment/>
    </xf>
    <xf numFmtId="2" fontId="8" fillId="0" borderId="113" xfId="0" applyNumberFormat="1" applyFont="1" applyFill="1" applyBorder="1" applyAlignment="1">
      <alignment/>
    </xf>
    <xf numFmtId="164" fontId="8" fillId="0" borderId="114" xfId="0" applyNumberFormat="1" applyFont="1" applyFill="1" applyBorder="1" applyAlignment="1">
      <alignment/>
    </xf>
    <xf numFmtId="164" fontId="8" fillId="0" borderId="102" xfId="0" applyNumberFormat="1" applyFont="1" applyFill="1" applyBorder="1" applyAlignment="1">
      <alignment/>
    </xf>
    <xf numFmtId="0" fontId="8" fillId="0" borderId="39" xfId="0" applyFont="1" applyFill="1" applyBorder="1" applyAlignment="1">
      <alignment/>
    </xf>
    <xf numFmtId="164" fontId="8" fillId="0" borderId="115" xfId="0" applyNumberFormat="1" applyFont="1" applyFill="1" applyBorder="1" applyAlignment="1">
      <alignment/>
    </xf>
    <xf numFmtId="0" fontId="10" fillId="0" borderId="20" xfId="0" applyFont="1" applyFill="1" applyBorder="1" applyAlignment="1">
      <alignment/>
    </xf>
    <xf numFmtId="164" fontId="10" fillId="0" borderId="116" xfId="0" applyNumberFormat="1" applyFont="1" applyFill="1" applyBorder="1" applyAlignment="1">
      <alignment/>
    </xf>
    <xf numFmtId="164" fontId="10" fillId="0" borderId="67" xfId="0" applyNumberFormat="1" applyFont="1" applyFill="1" applyBorder="1" applyAlignment="1">
      <alignment/>
    </xf>
    <xf numFmtId="4" fontId="10" fillId="0" borderId="67" xfId="0" applyNumberFormat="1" applyFont="1" applyFill="1" applyBorder="1" applyAlignment="1">
      <alignment/>
    </xf>
    <xf numFmtId="2" fontId="10" fillId="0" borderId="67" xfId="0" applyNumberFormat="1" applyFont="1" applyFill="1" applyBorder="1" applyAlignment="1">
      <alignment/>
    </xf>
    <xf numFmtId="164" fontId="10" fillId="0" borderId="117" xfId="0" applyNumberFormat="1" applyFont="1" applyFill="1" applyBorder="1" applyAlignment="1">
      <alignment/>
    </xf>
    <xf numFmtId="164" fontId="10" fillId="0" borderId="55" xfId="0" applyNumberFormat="1" applyFont="1" applyFill="1" applyBorder="1" applyAlignment="1">
      <alignment/>
    </xf>
    <xf numFmtId="0" fontId="10" fillId="0" borderId="118" xfId="0" applyFont="1" applyFill="1" applyBorder="1" applyAlignment="1">
      <alignment/>
    </xf>
    <xf numFmtId="164" fontId="10" fillId="0" borderId="119" xfId="0" applyNumberFormat="1" applyFont="1" applyFill="1" applyBorder="1" applyAlignment="1">
      <alignment/>
    </xf>
    <xf numFmtId="164" fontId="10" fillId="0" borderId="120" xfId="0" applyNumberFormat="1" applyFont="1" applyFill="1" applyBorder="1" applyAlignment="1">
      <alignment/>
    </xf>
    <xf numFmtId="4" fontId="10" fillId="0" borderId="78" xfId="0" applyNumberFormat="1" applyFont="1" applyFill="1" applyBorder="1" applyAlignment="1">
      <alignment/>
    </xf>
    <xf numFmtId="2" fontId="10" fillId="0" borderId="120" xfId="0" applyNumberFormat="1" applyFont="1" applyFill="1" applyBorder="1" applyAlignment="1">
      <alignment/>
    </xf>
    <xf numFmtId="4" fontId="10" fillId="0" borderId="120" xfId="0" applyNumberFormat="1" applyFont="1" applyFill="1" applyBorder="1" applyAlignment="1">
      <alignment/>
    </xf>
    <xf numFmtId="164" fontId="10" fillId="0" borderId="121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8" fillId="0" borderId="107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8" fillId="0" borderId="48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122" xfId="0" applyFont="1" applyFill="1" applyBorder="1" applyAlignment="1">
      <alignment/>
    </xf>
    <xf numFmtId="164" fontId="8" fillId="0" borderId="123" xfId="0" applyNumberFormat="1" applyFont="1" applyFill="1" applyBorder="1" applyAlignment="1">
      <alignment/>
    </xf>
    <xf numFmtId="164" fontId="8" fillId="0" borderId="124" xfId="0" applyNumberFormat="1" applyFont="1" applyFill="1" applyBorder="1" applyAlignment="1">
      <alignment/>
    </xf>
    <xf numFmtId="4" fontId="8" fillId="0" borderId="78" xfId="0" applyNumberFormat="1" applyFont="1" applyFill="1" applyBorder="1" applyAlignment="1">
      <alignment/>
    </xf>
    <xf numFmtId="2" fontId="8" fillId="0" borderId="124" xfId="0" applyNumberFormat="1" applyFont="1" applyFill="1" applyBorder="1" applyAlignment="1">
      <alignment/>
    </xf>
    <xf numFmtId="2" fontId="8" fillId="0" borderId="78" xfId="0" applyNumberFormat="1" applyFont="1" applyFill="1" applyBorder="1" applyAlignment="1">
      <alignment/>
    </xf>
    <xf numFmtId="164" fontId="8" fillId="0" borderId="125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164" fontId="8" fillId="0" borderId="0" xfId="0" applyNumberFormat="1" applyFont="1" applyFill="1" applyAlignment="1">
      <alignment/>
    </xf>
    <xf numFmtId="4" fontId="8" fillId="0" borderId="124" xfId="0" applyNumberFormat="1" applyFont="1" applyFill="1" applyBorder="1" applyAlignment="1">
      <alignment/>
    </xf>
    <xf numFmtId="167" fontId="8" fillId="0" borderId="125" xfId="0" applyNumberFormat="1" applyFont="1" applyFill="1" applyBorder="1" applyAlignment="1">
      <alignment/>
    </xf>
    <xf numFmtId="167" fontId="8" fillId="0" borderId="0" xfId="0" applyNumberFormat="1" applyFont="1" applyFill="1" applyBorder="1" applyAlignment="1">
      <alignment/>
    </xf>
    <xf numFmtId="164" fontId="2" fillId="0" borderId="47" xfId="0" applyNumberFormat="1" applyFont="1" applyFill="1" applyBorder="1" applyAlignment="1">
      <alignment/>
    </xf>
    <xf numFmtId="0" fontId="8" fillId="0" borderId="13" xfId="0" applyFont="1" applyFill="1" applyBorder="1" applyAlignment="1">
      <alignment/>
    </xf>
    <xf numFmtId="164" fontId="8" fillId="0" borderId="126" xfId="0" applyNumberFormat="1" applyFont="1" applyFill="1" applyBorder="1" applyAlignment="1">
      <alignment/>
    </xf>
    <xf numFmtId="164" fontId="8" fillId="0" borderId="75" xfId="0" applyNumberFormat="1" applyFont="1" applyFill="1" applyBorder="1" applyAlignment="1">
      <alignment horizontal="center"/>
    </xf>
    <xf numFmtId="2" fontId="8" fillId="0" borderId="46" xfId="0" applyNumberFormat="1" applyFont="1" applyFill="1" applyBorder="1" applyAlignment="1">
      <alignment horizontal="center"/>
    </xf>
    <xf numFmtId="164" fontId="8" fillId="0" borderId="108" xfId="0" applyNumberFormat="1" applyFont="1" applyFill="1" applyBorder="1" applyAlignment="1">
      <alignment horizontal="center"/>
    </xf>
    <xf numFmtId="164" fontId="8" fillId="0" borderId="108" xfId="0" applyNumberFormat="1" applyFont="1" applyFill="1" applyBorder="1" applyAlignment="1">
      <alignment/>
    </xf>
    <xf numFmtId="164" fontId="8" fillId="0" borderId="46" xfId="0" applyNumberFormat="1" applyFont="1" applyFill="1" applyBorder="1" applyAlignment="1">
      <alignment horizontal="center"/>
    </xf>
    <xf numFmtId="164" fontId="8" fillId="0" borderId="107" xfId="0" applyNumberFormat="1" applyFont="1" applyFill="1" applyBorder="1" applyAlignment="1">
      <alignment horizontal="center"/>
    </xf>
    <xf numFmtId="164" fontId="8" fillId="0" borderId="106" xfId="0" applyNumberFormat="1" applyFont="1" applyFill="1" applyBorder="1" applyAlignment="1">
      <alignment horizontal="right"/>
    </xf>
    <xf numFmtId="164" fontId="8" fillId="0" borderId="72" xfId="0" applyNumberFormat="1" applyFont="1" applyFill="1" applyBorder="1" applyAlignment="1">
      <alignment/>
    </xf>
    <xf numFmtId="164" fontId="12" fillId="0" borderId="127" xfId="0" applyNumberFormat="1" applyFont="1" applyFill="1" applyBorder="1" applyAlignment="1">
      <alignment/>
    </xf>
    <xf numFmtId="164" fontId="8" fillId="0" borderId="127" xfId="0" applyNumberFormat="1" applyFont="1" applyFill="1" applyBorder="1" applyAlignment="1">
      <alignment/>
    </xf>
    <xf numFmtId="4" fontId="8" fillId="0" borderId="127" xfId="0" applyNumberFormat="1" applyFont="1" applyFill="1" applyBorder="1" applyAlignment="1">
      <alignment/>
    </xf>
    <xf numFmtId="0" fontId="8" fillId="0" borderId="128" xfId="0" applyFont="1" applyFill="1" applyBorder="1" applyAlignment="1">
      <alignment/>
    </xf>
    <xf numFmtId="164" fontId="8" fillId="0" borderId="129" xfId="0" applyNumberFormat="1" applyFont="1" applyFill="1" applyBorder="1" applyAlignment="1">
      <alignment horizontal="right"/>
    </xf>
    <xf numFmtId="0" fontId="8" fillId="0" borderId="130" xfId="0" applyFont="1" applyFill="1" applyBorder="1" applyAlignment="1">
      <alignment/>
    </xf>
    <xf numFmtId="0" fontId="8" fillId="0" borderId="131" xfId="0" applyFont="1" applyFill="1" applyBorder="1" applyAlignment="1">
      <alignment/>
    </xf>
    <xf numFmtId="164" fontId="8" fillId="0" borderId="132" xfId="0" applyNumberFormat="1" applyFont="1" applyFill="1" applyBorder="1" applyAlignment="1">
      <alignment horizontal="right"/>
    </xf>
    <xf numFmtId="164" fontId="8" fillId="0" borderId="78" xfId="0" applyNumberFormat="1" applyFont="1" applyFill="1" applyBorder="1" applyAlignment="1">
      <alignment horizontal="right"/>
    </xf>
    <xf numFmtId="164" fontId="8" fillId="0" borderId="77" xfId="0" applyNumberFormat="1" applyFont="1" applyFill="1" applyBorder="1" applyAlignment="1">
      <alignment/>
    </xf>
    <xf numFmtId="164" fontId="12" fillId="0" borderId="133" xfId="0" applyNumberFormat="1" applyFont="1" applyFill="1" applyBorder="1" applyAlignment="1">
      <alignment/>
    </xf>
    <xf numFmtId="164" fontId="8" fillId="0" borderId="133" xfId="0" applyNumberFormat="1" applyFont="1" applyFill="1" applyBorder="1" applyAlignment="1">
      <alignment/>
    </xf>
    <xf numFmtId="4" fontId="8" fillId="0" borderId="133" xfId="0" applyNumberFormat="1" applyFont="1" applyFill="1" applyBorder="1" applyAlignment="1">
      <alignment/>
    </xf>
    <xf numFmtId="167" fontId="8" fillId="0" borderId="134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/>
    </xf>
    <xf numFmtId="0" fontId="10" fillId="0" borderId="3" xfId="0" applyFont="1" applyFill="1" applyBorder="1" applyAlignment="1">
      <alignment horizontal="center"/>
    </xf>
    <xf numFmtId="164" fontId="12" fillId="0" borderId="72" xfId="0" applyNumberFormat="1" applyFont="1" applyFill="1" applyBorder="1" applyAlignment="1">
      <alignment/>
    </xf>
    <xf numFmtId="0" fontId="17" fillId="0" borderId="13" xfId="0" applyFont="1" applyFill="1" applyBorder="1" applyAlignment="1">
      <alignment/>
    </xf>
    <xf numFmtId="164" fontId="8" fillId="0" borderId="45" xfId="0" applyNumberFormat="1" applyFont="1" applyFill="1" applyBorder="1" applyAlignment="1">
      <alignment horizontal="right"/>
    </xf>
    <xf numFmtId="164" fontId="12" fillId="0" borderId="46" xfId="0" applyNumberFormat="1" applyFont="1" applyFill="1" applyBorder="1" applyAlignment="1">
      <alignment/>
    </xf>
    <xf numFmtId="164" fontId="8" fillId="0" borderId="135" xfId="0" applyNumberFormat="1" applyFont="1" applyFill="1" applyBorder="1" applyAlignment="1">
      <alignment horizontal="right"/>
    </xf>
    <xf numFmtId="164" fontId="8" fillId="0" borderId="49" xfId="0" applyNumberFormat="1" applyFont="1" applyFill="1" applyBorder="1" applyAlignment="1">
      <alignment/>
    </xf>
    <xf numFmtId="164" fontId="12" fillId="0" borderId="49" xfId="0" applyNumberFormat="1" applyFont="1" applyFill="1" applyBorder="1" applyAlignment="1">
      <alignment/>
    </xf>
    <xf numFmtId="164" fontId="8" fillId="0" borderId="136" xfId="0" applyNumberFormat="1" applyFont="1" applyFill="1" applyBorder="1" applyAlignment="1">
      <alignment/>
    </xf>
    <xf numFmtId="4" fontId="8" fillId="0" borderId="136" xfId="0" applyNumberFormat="1" applyFont="1" applyFill="1" applyBorder="1" applyAlignment="1">
      <alignment/>
    </xf>
    <xf numFmtId="2" fontId="8" fillId="0" borderId="106" xfId="0" applyNumberFormat="1" applyFont="1" applyFill="1" applyBorder="1" applyAlignment="1">
      <alignment horizontal="right"/>
    </xf>
    <xf numFmtId="2" fontId="8" fillId="0" borderId="106" xfId="0" applyNumberFormat="1" applyFont="1" applyFill="1" applyBorder="1" applyAlignment="1">
      <alignment/>
    </xf>
    <xf numFmtId="164" fontId="8" fillId="0" borderId="73" xfId="0" applyNumberFormat="1" applyFont="1" applyFill="1" applyBorder="1" applyAlignment="1">
      <alignment/>
    </xf>
    <xf numFmtId="164" fontId="8" fillId="0" borderId="54" xfId="0" applyNumberFormat="1" applyFont="1" applyFill="1" applyBorder="1" applyAlignment="1">
      <alignment horizontal="right"/>
    </xf>
    <xf numFmtId="2" fontId="8" fillId="0" borderId="54" xfId="0" applyNumberFormat="1" applyFont="1" applyFill="1" applyBorder="1" applyAlignment="1">
      <alignment horizontal="right"/>
    </xf>
    <xf numFmtId="2" fontId="8" fillId="0" borderId="54" xfId="0" applyNumberFormat="1" applyFont="1" applyFill="1" applyBorder="1" applyAlignment="1">
      <alignment/>
    </xf>
    <xf numFmtId="164" fontId="8" fillId="0" borderId="43" xfId="0" applyNumberFormat="1" applyFont="1" applyFill="1" applyBorder="1" applyAlignment="1">
      <alignment/>
    </xf>
    <xf numFmtId="2" fontId="8" fillId="0" borderId="46" xfId="0" applyNumberFormat="1" applyFont="1" applyFill="1" applyBorder="1" applyAlignment="1">
      <alignment horizontal="right"/>
    </xf>
    <xf numFmtId="0" fontId="8" fillId="0" borderId="21" xfId="0" applyFont="1" applyFill="1" applyBorder="1" applyAlignment="1">
      <alignment/>
    </xf>
    <xf numFmtId="164" fontId="8" fillId="0" borderId="137" xfId="0" applyNumberFormat="1" applyFont="1" applyFill="1" applyBorder="1" applyAlignment="1">
      <alignment horizontal="right"/>
    </xf>
    <xf numFmtId="164" fontId="8" fillId="0" borderId="137" xfId="0" applyNumberFormat="1" applyFont="1" applyFill="1" applyBorder="1" applyAlignment="1">
      <alignment/>
    </xf>
    <xf numFmtId="2" fontId="8" fillId="0" borderId="137" xfId="0" applyNumberFormat="1" applyFont="1" applyFill="1" applyBorder="1" applyAlignment="1">
      <alignment horizontal="right"/>
    </xf>
    <xf numFmtId="2" fontId="8" fillId="0" borderId="137" xfId="0" applyNumberFormat="1" applyFont="1" applyFill="1" applyBorder="1" applyAlignment="1">
      <alignment/>
    </xf>
    <xf numFmtId="164" fontId="8" fillId="0" borderId="79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 horizontal="right"/>
    </xf>
    <xf numFmtId="3" fontId="8" fillId="0" borderId="106" xfId="0" applyNumberFormat="1" applyFont="1" applyFill="1" applyBorder="1" applyAlignment="1">
      <alignment/>
    </xf>
    <xf numFmtId="0" fontId="8" fillId="0" borderId="97" xfId="0" applyFont="1" applyFill="1" applyBorder="1" applyAlignment="1">
      <alignment/>
    </xf>
    <xf numFmtId="164" fontId="8" fillId="0" borderId="98" xfId="0" applyNumberFormat="1" applyFont="1" applyFill="1" applyBorder="1" applyAlignment="1">
      <alignment/>
    </xf>
    <xf numFmtId="164" fontId="8" fillId="0" borderId="99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43" xfId="0" applyFont="1" applyFill="1" applyBorder="1" applyAlignment="1">
      <alignment/>
    </xf>
    <xf numFmtId="14" fontId="8" fillId="0" borderId="65" xfId="0" applyNumberFormat="1" applyFont="1" applyFill="1" applyBorder="1" applyAlignment="1">
      <alignment horizontal="center"/>
    </xf>
    <xf numFmtId="0" fontId="8" fillId="0" borderId="65" xfId="0" applyFont="1" applyFill="1" applyBorder="1" applyAlignment="1">
      <alignment/>
    </xf>
    <xf numFmtId="0" fontId="17" fillId="0" borderId="12" xfId="0" applyFont="1" applyFill="1" applyBorder="1" applyAlignment="1">
      <alignment/>
    </xf>
    <xf numFmtId="164" fontId="8" fillId="0" borderId="138" xfId="0" applyNumberFormat="1" applyFont="1" applyFill="1" applyBorder="1" applyAlignment="1">
      <alignment/>
    </xf>
    <xf numFmtId="164" fontId="8" fillId="0" borderId="57" xfId="0" applyNumberFormat="1" applyFont="1" applyFill="1" applyBorder="1" applyAlignment="1">
      <alignment/>
    </xf>
    <xf numFmtId="4" fontId="8" fillId="0" borderId="57" xfId="0" applyNumberFormat="1" applyFont="1" applyFill="1" applyBorder="1" applyAlignment="1">
      <alignment/>
    </xf>
    <xf numFmtId="164" fontId="8" fillId="0" borderId="139" xfId="0" applyNumberFormat="1" applyFont="1" applyFill="1" applyBorder="1" applyAlignment="1">
      <alignment/>
    </xf>
    <xf numFmtId="0" fontId="8" fillId="0" borderId="139" xfId="0" applyFont="1" applyFill="1" applyBorder="1" applyAlignment="1">
      <alignment/>
    </xf>
    <xf numFmtId="0" fontId="8" fillId="0" borderId="58" xfId="0" applyFont="1" applyFill="1" applyBorder="1" applyAlignment="1">
      <alignment/>
    </xf>
    <xf numFmtId="0" fontId="17" fillId="0" borderId="11" xfId="0" applyFont="1" applyFill="1" applyBorder="1" applyAlignment="1">
      <alignment/>
    </xf>
    <xf numFmtId="2" fontId="8" fillId="0" borderId="67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4" fontId="10" fillId="0" borderId="110" xfId="0" applyNumberFormat="1" applyFont="1" applyFill="1" applyBorder="1" applyAlignment="1">
      <alignment/>
    </xf>
    <xf numFmtId="164" fontId="8" fillId="0" borderId="140" xfId="0" applyNumberFormat="1" applyFont="1" applyFill="1" applyBorder="1" applyAlignment="1">
      <alignment/>
    </xf>
    <xf numFmtId="164" fontId="8" fillId="0" borderId="63" xfId="0" applyNumberFormat="1" applyFont="1" applyFill="1" applyBorder="1" applyAlignment="1">
      <alignment/>
    </xf>
    <xf numFmtId="0" fontId="8" fillId="0" borderId="63" xfId="0" applyFont="1" applyFill="1" applyBorder="1" applyAlignment="1">
      <alignment/>
    </xf>
    <xf numFmtId="0" fontId="8" fillId="0" borderId="141" xfId="0" applyFont="1" applyFill="1" applyBorder="1" applyAlignment="1">
      <alignment/>
    </xf>
    <xf numFmtId="164" fontId="8" fillId="0" borderId="110" xfId="0" applyNumberFormat="1" applyFont="1" applyFill="1" applyBorder="1" applyAlignment="1">
      <alignment/>
    </xf>
    <xf numFmtId="164" fontId="8" fillId="0" borderId="70" xfId="0" applyNumberFormat="1" applyFont="1" applyFill="1" applyBorder="1" applyAlignment="1">
      <alignment/>
    </xf>
    <xf numFmtId="0" fontId="8" fillId="0" borderId="70" xfId="0" applyFont="1" applyFill="1" applyBorder="1" applyAlignment="1">
      <alignment/>
    </xf>
    <xf numFmtId="4" fontId="8" fillId="0" borderId="70" xfId="0" applyNumberFormat="1" applyFont="1" applyFill="1" applyBorder="1" applyAlignment="1">
      <alignment/>
    </xf>
    <xf numFmtId="164" fontId="13" fillId="0" borderId="116" xfId="0" applyNumberFormat="1" applyFont="1" applyFill="1" applyBorder="1" applyAlignment="1">
      <alignment/>
    </xf>
    <xf numFmtId="164" fontId="13" fillId="0" borderId="67" xfId="0" applyNumberFormat="1" applyFont="1" applyFill="1" applyBorder="1" applyAlignment="1">
      <alignment/>
    </xf>
    <xf numFmtId="4" fontId="13" fillId="0" borderId="67" xfId="0" applyNumberFormat="1" applyFont="1" applyFill="1" applyBorder="1" applyAlignment="1">
      <alignment/>
    </xf>
    <xf numFmtId="164" fontId="8" fillId="0" borderId="28" xfId="0" applyNumberFormat="1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69" xfId="0" applyFont="1" applyFill="1" applyBorder="1" applyAlignment="1">
      <alignment/>
    </xf>
    <xf numFmtId="164" fontId="8" fillId="0" borderId="62" xfId="0" applyNumberFormat="1" applyFont="1" applyFill="1" applyBorder="1" applyAlignment="1">
      <alignment/>
    </xf>
    <xf numFmtId="2" fontId="13" fillId="0" borderId="67" xfId="0" applyNumberFormat="1" applyFont="1" applyFill="1" applyBorder="1" applyAlignment="1">
      <alignment/>
    </xf>
    <xf numFmtId="164" fontId="10" fillId="0" borderId="54" xfId="0" applyNumberFormat="1" applyFont="1" applyFill="1" applyBorder="1" applyAlignment="1">
      <alignment/>
    </xf>
    <xf numFmtId="164" fontId="10" fillId="0" borderId="51" xfId="0" applyNumberFormat="1" applyFont="1" applyFill="1" applyBorder="1" applyAlignment="1">
      <alignment/>
    </xf>
    <xf numFmtId="2" fontId="10" fillId="0" borderId="51" xfId="0" applyNumberFormat="1" applyFont="1" applyFill="1" applyBorder="1" applyAlignment="1">
      <alignment/>
    </xf>
    <xf numFmtId="0" fontId="10" fillId="0" borderId="21" xfId="0" applyFont="1" applyFill="1" applyBorder="1" applyAlignment="1">
      <alignment/>
    </xf>
    <xf numFmtId="164" fontId="10" fillId="0" borderId="137" xfId="0" applyNumberFormat="1" applyFont="1" applyFill="1" applyBorder="1" applyAlignment="1">
      <alignment/>
    </xf>
    <xf numFmtId="164" fontId="10" fillId="0" borderId="78" xfId="0" applyNumberFormat="1" applyFont="1" applyFill="1" applyBorder="1" applyAlignment="1">
      <alignment/>
    </xf>
    <xf numFmtId="2" fontId="10" fillId="0" borderId="78" xfId="0" applyNumberFormat="1" applyFont="1" applyFill="1" applyBorder="1" applyAlignment="1">
      <alignment/>
    </xf>
    <xf numFmtId="0" fontId="8" fillId="0" borderId="77" xfId="0" applyFont="1" applyFill="1" applyBorder="1" applyAlignment="1">
      <alignment/>
    </xf>
    <xf numFmtId="0" fontId="8" fillId="0" borderId="79" xfId="0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142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143" xfId="0" applyFont="1" applyBorder="1" applyAlignment="1">
      <alignment/>
    </xf>
    <xf numFmtId="0" fontId="10" fillId="0" borderId="144" xfId="0" applyFont="1" applyBorder="1" applyAlignment="1">
      <alignment/>
    </xf>
    <xf numFmtId="0" fontId="10" fillId="0" borderId="42" xfId="0" applyFont="1" applyBorder="1" applyAlignment="1">
      <alignment/>
    </xf>
    <xf numFmtId="0" fontId="10" fillId="0" borderId="145" xfId="0" applyFont="1" applyBorder="1" applyAlignment="1">
      <alignment/>
    </xf>
    <xf numFmtId="0" fontId="10" fillId="0" borderId="146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32" xfId="0" applyFont="1" applyBorder="1" applyAlignment="1">
      <alignment/>
    </xf>
    <xf numFmtId="0" fontId="18" fillId="0" borderId="11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101" xfId="0" applyFont="1" applyBorder="1" applyAlignment="1">
      <alignment/>
    </xf>
    <xf numFmtId="0" fontId="10" fillId="0" borderId="147" xfId="0" applyFont="1" applyBorder="1" applyAlignment="1">
      <alignment/>
    </xf>
    <xf numFmtId="164" fontId="9" fillId="0" borderId="22" xfId="0" applyNumberFormat="1" applyFont="1" applyBorder="1" applyAlignment="1">
      <alignment/>
    </xf>
    <xf numFmtId="164" fontId="9" fillId="0" borderId="106" xfId="0" applyNumberFormat="1" applyFont="1" applyBorder="1" applyAlignment="1">
      <alignment horizontal="right"/>
    </xf>
    <xf numFmtId="164" fontId="9" fillId="0" borderId="47" xfId="0" applyNumberFormat="1" applyFont="1" applyBorder="1" applyAlignment="1">
      <alignment/>
    </xf>
    <xf numFmtId="4" fontId="9" fillId="0" borderId="47" xfId="0" applyNumberFormat="1" applyFont="1" applyBorder="1" applyAlignment="1">
      <alignment/>
    </xf>
    <xf numFmtId="3" fontId="17" fillId="0" borderId="47" xfId="0" applyNumberFormat="1" applyFont="1" applyBorder="1" applyAlignment="1">
      <alignment/>
    </xf>
    <xf numFmtId="3" fontId="17" fillId="0" borderId="107" xfId="0" applyNumberFormat="1" applyFont="1" applyBorder="1" applyAlignment="1">
      <alignment/>
    </xf>
    <xf numFmtId="0" fontId="10" fillId="0" borderId="128" xfId="0" applyFont="1" applyBorder="1" applyAlignment="1">
      <alignment/>
    </xf>
    <xf numFmtId="164" fontId="9" fillId="0" borderId="25" xfId="0" applyNumberFormat="1" applyFont="1" applyBorder="1" applyAlignment="1">
      <alignment/>
    </xf>
    <xf numFmtId="164" fontId="9" fillId="0" borderId="59" xfId="0" applyNumberFormat="1" applyFont="1" applyBorder="1" applyAlignment="1">
      <alignment/>
    </xf>
    <xf numFmtId="164" fontId="9" fillId="0" borderId="46" xfId="0" applyNumberFormat="1" applyFont="1" applyBorder="1" applyAlignment="1">
      <alignment/>
    </xf>
    <xf numFmtId="4" fontId="9" fillId="0" borderId="46" xfId="0" applyNumberFormat="1" applyFont="1" applyBorder="1" applyAlignment="1">
      <alignment/>
    </xf>
    <xf numFmtId="4" fontId="9" fillId="0" borderId="106" xfId="0" applyNumberFormat="1" applyFont="1" applyBorder="1" applyAlignment="1">
      <alignment/>
    </xf>
    <xf numFmtId="3" fontId="17" fillId="0" borderId="46" xfId="0" applyNumberFormat="1" applyFont="1" applyBorder="1" applyAlignment="1">
      <alignment/>
    </xf>
    <xf numFmtId="3" fontId="17" fillId="0" borderId="48" xfId="0" applyNumberFormat="1" applyFont="1" applyBorder="1" applyAlignment="1">
      <alignment/>
    </xf>
    <xf numFmtId="0" fontId="8" fillId="0" borderId="128" xfId="0" applyFont="1" applyBorder="1" applyAlignment="1">
      <alignment/>
    </xf>
    <xf numFmtId="164" fontId="17" fillId="0" borderId="25" xfId="0" applyNumberFormat="1" applyFont="1" applyBorder="1" applyAlignment="1">
      <alignment/>
    </xf>
    <xf numFmtId="164" fontId="17" fillId="0" borderId="45" xfId="0" applyNumberFormat="1" applyFont="1" applyBorder="1" applyAlignment="1">
      <alignment/>
    </xf>
    <xf numFmtId="164" fontId="17" fillId="0" borderId="46" xfId="0" applyNumberFormat="1" applyFont="1" applyBorder="1" applyAlignment="1">
      <alignment/>
    </xf>
    <xf numFmtId="4" fontId="17" fillId="0" borderId="47" xfId="0" applyNumberFormat="1" applyFont="1" applyBorder="1" applyAlignment="1">
      <alignment/>
    </xf>
    <xf numFmtId="0" fontId="19" fillId="0" borderId="0" xfId="0" applyFont="1" applyAlignment="1">
      <alignment/>
    </xf>
    <xf numFmtId="164" fontId="9" fillId="0" borderId="45" xfId="0" applyNumberFormat="1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16" xfId="0" applyFont="1" applyBorder="1" applyAlignment="1">
      <alignment/>
    </xf>
    <xf numFmtId="0" fontId="1" fillId="0" borderId="0" xfId="0" applyFont="1" applyAlignment="1">
      <alignment/>
    </xf>
    <xf numFmtId="167" fontId="9" fillId="0" borderId="25" xfId="0" applyNumberFormat="1" applyFont="1" applyBorder="1" applyAlignment="1">
      <alignment/>
    </xf>
    <xf numFmtId="167" fontId="9" fillId="0" borderId="45" xfId="0" applyNumberFormat="1" applyFont="1" applyBorder="1" applyAlignment="1">
      <alignment/>
    </xf>
    <xf numFmtId="167" fontId="9" fillId="0" borderId="46" xfId="0" applyNumberFormat="1" applyFont="1" applyBorder="1" applyAlignment="1">
      <alignment/>
    </xf>
    <xf numFmtId="0" fontId="10" fillId="0" borderId="148" xfId="0" applyFont="1" applyBorder="1" applyAlignment="1">
      <alignment/>
    </xf>
    <xf numFmtId="164" fontId="9" fillId="0" borderId="95" xfId="0" applyNumberFormat="1" applyFont="1" applyBorder="1" applyAlignment="1">
      <alignment/>
    </xf>
    <xf numFmtId="4" fontId="9" fillId="0" borderId="120" xfId="0" applyNumberFormat="1" applyFont="1" applyBorder="1" applyAlignment="1">
      <alignment/>
    </xf>
    <xf numFmtId="3" fontId="9" fillId="0" borderId="120" xfId="0" applyNumberFormat="1" applyFont="1" applyBorder="1" applyAlignment="1">
      <alignment/>
    </xf>
    <xf numFmtId="3" fontId="9" fillId="0" borderId="121" xfId="0" applyNumberFormat="1" applyFont="1" applyBorder="1" applyAlignment="1">
      <alignment/>
    </xf>
    <xf numFmtId="164" fontId="17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10" fillId="0" borderId="149" xfId="0" applyFont="1" applyBorder="1" applyAlignment="1">
      <alignment/>
    </xf>
    <xf numFmtId="0" fontId="10" fillId="0" borderId="63" xfId="0" applyFont="1" applyBorder="1" applyAlignment="1">
      <alignment/>
    </xf>
    <xf numFmtId="0" fontId="10" fillId="0" borderId="150" xfId="0" applyFont="1" applyBorder="1" applyAlignment="1">
      <alignment/>
    </xf>
    <xf numFmtId="0" fontId="10" fillId="0" borderId="151" xfId="0" applyFont="1" applyBorder="1" applyAlignment="1">
      <alignment/>
    </xf>
    <xf numFmtId="0" fontId="8" fillId="0" borderId="149" xfId="0" applyFont="1" applyBorder="1" applyAlignment="1">
      <alignment/>
    </xf>
    <xf numFmtId="0" fontId="8" fillId="0" borderId="151" xfId="0" applyFont="1" applyBorder="1" applyAlignment="1">
      <alignment horizontal="center"/>
    </xf>
    <xf numFmtId="0" fontId="8" fillId="0" borderId="152" xfId="0" applyFont="1" applyBorder="1" applyAlignment="1">
      <alignment/>
    </xf>
    <xf numFmtId="0" fontId="8" fillId="0" borderId="70" xfId="0" applyFont="1" applyBorder="1" applyAlignment="1">
      <alignment/>
    </xf>
    <xf numFmtId="0" fontId="8" fillId="0" borderId="153" xfId="0" applyFont="1" applyBorder="1" applyAlignment="1">
      <alignment/>
    </xf>
    <xf numFmtId="0" fontId="10" fillId="0" borderId="17" xfId="0" applyFont="1" applyBorder="1" applyAlignment="1">
      <alignment/>
    </xf>
    <xf numFmtId="0" fontId="8" fillId="0" borderId="154" xfId="0" applyFont="1" applyBorder="1" applyAlignment="1">
      <alignment/>
    </xf>
    <xf numFmtId="0" fontId="8" fillId="0" borderId="155" xfId="0" applyFont="1" applyBorder="1" applyAlignment="1">
      <alignment/>
    </xf>
    <xf numFmtId="0" fontId="8" fillId="0" borderId="51" xfId="0" applyFont="1" applyBorder="1" applyAlignment="1">
      <alignment horizontal="center"/>
    </xf>
    <xf numFmtId="0" fontId="8" fillId="0" borderId="156" xfId="0" applyFont="1" applyBorder="1" applyAlignment="1">
      <alignment/>
    </xf>
    <xf numFmtId="0" fontId="8" fillId="0" borderId="157" xfId="0" applyFont="1" applyBorder="1" applyAlignment="1">
      <alignment/>
    </xf>
    <xf numFmtId="14" fontId="8" fillId="0" borderId="7" xfId="0" applyNumberFormat="1" applyFont="1" applyBorder="1" applyAlignment="1">
      <alignment/>
    </xf>
    <xf numFmtId="0" fontId="8" fillId="0" borderId="158" xfId="0" applyFont="1" applyBorder="1" applyAlignment="1">
      <alignment/>
    </xf>
    <xf numFmtId="14" fontId="8" fillId="0" borderId="104" xfId="0" applyNumberFormat="1" applyFont="1" applyBorder="1" applyAlignment="1">
      <alignment/>
    </xf>
    <xf numFmtId="0" fontId="8" fillId="0" borderId="104" xfId="0" applyFont="1" applyBorder="1" applyAlignment="1">
      <alignment/>
    </xf>
    <xf numFmtId="0" fontId="8" fillId="0" borderId="159" xfId="0" applyFont="1" applyBorder="1" applyAlignment="1">
      <alignment/>
    </xf>
    <xf numFmtId="0" fontId="17" fillId="0" borderId="22" xfId="0" applyFont="1" applyBorder="1" applyAlignment="1">
      <alignment/>
    </xf>
    <xf numFmtId="164" fontId="17" fillId="0" borderId="22" xfId="0" applyNumberFormat="1" applyFont="1" applyBorder="1" applyAlignment="1">
      <alignment/>
    </xf>
    <xf numFmtId="164" fontId="17" fillId="0" borderId="138" xfId="0" applyNumberFormat="1" applyFont="1" applyBorder="1" applyAlignment="1">
      <alignment/>
    </xf>
    <xf numFmtId="164" fontId="17" fillId="0" borderId="57" xfId="0" applyNumberFormat="1" applyFont="1" applyBorder="1" applyAlignment="1">
      <alignment/>
    </xf>
    <xf numFmtId="4" fontId="17" fillId="0" borderId="57" xfId="0" applyNumberFormat="1" applyFont="1" applyBorder="1" applyAlignment="1">
      <alignment/>
    </xf>
    <xf numFmtId="2" fontId="17" fillId="0" borderId="160" xfId="0" applyNumberFormat="1" applyFont="1" applyBorder="1" applyAlignment="1">
      <alignment/>
    </xf>
    <xf numFmtId="164" fontId="17" fillId="0" borderId="161" xfId="0" applyNumberFormat="1" applyFont="1" applyBorder="1" applyAlignment="1">
      <alignment/>
    </xf>
    <xf numFmtId="167" fontId="17" fillId="0" borderId="57" xfId="0" applyNumberFormat="1" applyFont="1" applyBorder="1" applyAlignment="1">
      <alignment/>
    </xf>
    <xf numFmtId="167" fontId="17" fillId="0" borderId="160" xfId="0" applyNumberFormat="1" applyFont="1" applyBorder="1" applyAlignment="1">
      <alignment/>
    </xf>
    <xf numFmtId="0" fontId="17" fillId="0" borderId="25" xfId="0" applyFont="1" applyBorder="1" applyAlignment="1">
      <alignment/>
    </xf>
    <xf numFmtId="4" fontId="17" fillId="0" borderId="46" xfId="0" applyNumberFormat="1" applyFont="1" applyBorder="1" applyAlignment="1">
      <alignment/>
    </xf>
    <xf numFmtId="2" fontId="17" fillId="0" borderId="162" xfId="0" applyNumberFormat="1" applyFont="1" applyBorder="1" applyAlignment="1">
      <alignment/>
    </xf>
    <xf numFmtId="164" fontId="17" fillId="0" borderId="135" xfId="0" applyNumberFormat="1" applyFont="1" applyBorder="1" applyAlignment="1">
      <alignment/>
    </xf>
    <xf numFmtId="167" fontId="17" fillId="0" borderId="46" xfId="0" applyNumberFormat="1" applyFont="1" applyBorder="1" applyAlignment="1">
      <alignment/>
    </xf>
    <xf numFmtId="167" fontId="17" fillId="0" borderId="162" xfId="0" applyNumberFormat="1" applyFont="1" applyBorder="1" applyAlignment="1">
      <alignment/>
    </xf>
    <xf numFmtId="0" fontId="20" fillId="0" borderId="25" xfId="0" applyFont="1" applyBorder="1" applyAlignment="1">
      <alignment/>
    </xf>
    <xf numFmtId="164" fontId="20" fillId="0" borderId="25" xfId="0" applyNumberFormat="1" applyFont="1" applyBorder="1" applyAlignment="1">
      <alignment/>
    </xf>
    <xf numFmtId="164" fontId="20" fillId="0" borderId="45" xfId="0" applyNumberFormat="1" applyFont="1" applyBorder="1" applyAlignment="1">
      <alignment/>
    </xf>
    <xf numFmtId="164" fontId="20" fillId="0" borderId="46" xfId="0" applyNumberFormat="1" applyFont="1" applyBorder="1" applyAlignment="1">
      <alignment/>
    </xf>
    <xf numFmtId="4" fontId="20" fillId="0" borderId="46" xfId="0" applyNumberFormat="1" applyFont="1" applyBorder="1" applyAlignment="1">
      <alignment/>
    </xf>
    <xf numFmtId="2" fontId="20" fillId="0" borderId="162" xfId="0" applyNumberFormat="1" applyFont="1" applyBorder="1" applyAlignment="1">
      <alignment/>
    </xf>
    <xf numFmtId="164" fontId="20" fillId="0" borderId="135" xfId="0" applyNumberFormat="1" applyFont="1" applyBorder="1" applyAlignment="1">
      <alignment/>
    </xf>
    <xf numFmtId="167" fontId="20" fillId="0" borderId="46" xfId="0" applyNumberFormat="1" applyFont="1" applyBorder="1" applyAlignment="1">
      <alignment/>
    </xf>
    <xf numFmtId="167" fontId="20" fillId="0" borderId="162" xfId="0" applyNumberFormat="1" applyFont="1" applyBorder="1" applyAlignment="1">
      <alignment/>
    </xf>
    <xf numFmtId="0" fontId="21" fillId="0" borderId="0" xfId="0" applyFont="1" applyAlignment="1">
      <alignment/>
    </xf>
    <xf numFmtId="0" fontId="20" fillId="0" borderId="25" xfId="0" applyFont="1" applyFill="1" applyBorder="1" applyAlignment="1">
      <alignment/>
    </xf>
    <xf numFmtId="164" fontId="20" fillId="0" borderId="25" xfId="0" applyNumberFormat="1" applyFont="1" applyFill="1" applyBorder="1" applyAlignment="1">
      <alignment/>
    </xf>
    <xf numFmtId="164" fontId="20" fillId="0" borderId="45" xfId="0" applyNumberFormat="1" applyFont="1" applyFill="1" applyBorder="1" applyAlignment="1">
      <alignment/>
    </xf>
    <xf numFmtId="164" fontId="20" fillId="0" borderId="46" xfId="0" applyNumberFormat="1" applyFont="1" applyFill="1" applyBorder="1" applyAlignment="1">
      <alignment/>
    </xf>
    <xf numFmtId="4" fontId="20" fillId="0" borderId="46" xfId="0" applyNumberFormat="1" applyFont="1" applyFill="1" applyBorder="1" applyAlignment="1">
      <alignment/>
    </xf>
    <xf numFmtId="2" fontId="20" fillId="0" borderId="162" xfId="0" applyNumberFormat="1" applyFont="1" applyFill="1" applyBorder="1" applyAlignment="1">
      <alignment/>
    </xf>
    <xf numFmtId="164" fontId="20" fillId="0" borderId="135" xfId="0" applyNumberFormat="1" applyFont="1" applyFill="1" applyBorder="1" applyAlignment="1">
      <alignment/>
    </xf>
    <xf numFmtId="167" fontId="20" fillId="0" borderId="46" xfId="0" applyNumberFormat="1" applyFont="1" applyFill="1" applyBorder="1" applyAlignment="1">
      <alignment/>
    </xf>
    <xf numFmtId="167" fontId="20" fillId="0" borderId="162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164" fontId="17" fillId="0" borderId="49" xfId="0" applyNumberFormat="1" applyFont="1" applyBorder="1" applyAlignment="1">
      <alignment/>
    </xf>
    <xf numFmtId="4" fontId="17" fillId="0" borderId="45" xfId="0" applyNumberFormat="1" applyFont="1" applyBorder="1" applyAlignment="1">
      <alignment/>
    </xf>
    <xf numFmtId="164" fontId="17" fillId="0" borderId="47" xfId="0" applyNumberFormat="1" applyFont="1" applyBorder="1" applyAlignment="1">
      <alignment/>
    </xf>
    <xf numFmtId="0" fontId="20" fillId="0" borderId="9" xfId="0" applyFont="1" applyBorder="1" applyAlignment="1">
      <alignment/>
    </xf>
    <xf numFmtId="164" fontId="17" fillId="0" borderId="9" xfId="0" applyNumberFormat="1" applyFont="1" applyBorder="1" applyAlignment="1">
      <alignment/>
    </xf>
    <xf numFmtId="164" fontId="17" fillId="0" borderId="126" xfId="0" applyNumberFormat="1" applyFont="1" applyBorder="1" applyAlignment="1">
      <alignment/>
    </xf>
    <xf numFmtId="164" fontId="17" fillId="0" borderId="75" xfId="0" applyNumberFormat="1" applyFont="1" applyBorder="1" applyAlignment="1">
      <alignment/>
    </xf>
    <xf numFmtId="4" fontId="17" fillId="0" borderId="75" xfId="0" applyNumberFormat="1" applyFont="1" applyBorder="1" applyAlignment="1">
      <alignment/>
    </xf>
    <xf numFmtId="2" fontId="17" fillId="0" borderId="163" xfId="0" applyNumberFormat="1" applyFont="1" applyBorder="1" applyAlignment="1">
      <alignment/>
    </xf>
    <xf numFmtId="164" fontId="17" fillId="0" borderId="164" xfId="0" applyNumberFormat="1" applyFont="1" applyBorder="1" applyAlignment="1">
      <alignment/>
    </xf>
    <xf numFmtId="167" fontId="17" fillId="0" borderId="75" xfId="0" applyNumberFormat="1" applyFont="1" applyBorder="1" applyAlignment="1">
      <alignment/>
    </xf>
    <xf numFmtId="167" fontId="17" fillId="0" borderId="163" xfId="0" applyNumberFormat="1" applyFont="1" applyBorder="1" applyAlignment="1">
      <alignment/>
    </xf>
    <xf numFmtId="164" fontId="20" fillId="0" borderId="162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164" fontId="17" fillId="0" borderId="25" xfId="0" applyNumberFormat="1" applyFont="1" applyFill="1" applyBorder="1" applyAlignment="1">
      <alignment/>
    </xf>
    <xf numFmtId="164" fontId="17" fillId="0" borderId="45" xfId="0" applyNumberFormat="1" applyFont="1" applyFill="1" applyBorder="1" applyAlignment="1">
      <alignment/>
    </xf>
    <xf numFmtId="3" fontId="17" fillId="0" borderId="135" xfId="0" applyNumberFormat="1" applyFont="1" applyBorder="1" applyAlignment="1">
      <alignment horizontal="center"/>
    </xf>
    <xf numFmtId="3" fontId="17" fillId="0" borderId="46" xfId="0" applyNumberFormat="1" applyFont="1" applyBorder="1" applyAlignment="1">
      <alignment horizontal="center"/>
    </xf>
    <xf numFmtId="167" fontId="17" fillId="0" borderId="46" xfId="0" applyNumberFormat="1" applyFont="1" applyBorder="1" applyAlignment="1">
      <alignment horizontal="center"/>
    </xf>
    <xf numFmtId="0" fontId="17" fillId="0" borderId="162" xfId="0" applyFont="1" applyBorder="1" applyAlignment="1">
      <alignment horizontal="center"/>
    </xf>
    <xf numFmtId="0" fontId="17" fillId="0" borderId="38" xfId="0" applyFont="1" applyBorder="1" applyAlignment="1">
      <alignment/>
    </xf>
    <xf numFmtId="3" fontId="17" fillId="0" borderId="164" xfId="0" applyNumberFormat="1" applyFont="1" applyBorder="1" applyAlignment="1">
      <alignment horizontal="center"/>
    </xf>
    <xf numFmtId="3" fontId="17" fillId="0" borderId="75" xfId="0" applyNumberFormat="1" applyFont="1" applyBorder="1" applyAlignment="1">
      <alignment horizontal="center"/>
    </xf>
    <xf numFmtId="167" fontId="17" fillId="0" borderId="52" xfId="0" applyNumberFormat="1" applyFont="1" applyBorder="1" applyAlignment="1">
      <alignment horizontal="center"/>
    </xf>
    <xf numFmtId="0" fontId="17" fillId="0" borderId="163" xfId="0" applyFont="1" applyBorder="1" applyAlignment="1">
      <alignment horizontal="center"/>
    </xf>
    <xf numFmtId="0" fontId="9" fillId="0" borderId="34" xfId="0" applyFont="1" applyBorder="1" applyAlignment="1">
      <alignment/>
    </xf>
    <xf numFmtId="164" fontId="9" fillId="0" borderId="27" xfId="0" applyNumberFormat="1" applyFont="1" applyBorder="1" applyAlignment="1">
      <alignment/>
    </xf>
    <xf numFmtId="4" fontId="9" fillId="0" borderId="53" xfId="0" applyNumberFormat="1" applyFont="1" applyBorder="1" applyAlignment="1">
      <alignment/>
    </xf>
    <xf numFmtId="2" fontId="9" fillId="0" borderId="165" xfId="0" applyNumberFormat="1" applyFont="1" applyBorder="1" applyAlignment="1">
      <alignment/>
    </xf>
    <xf numFmtId="167" fontId="9" fillId="0" borderId="53" xfId="0" applyNumberFormat="1" applyFont="1" applyBorder="1" applyAlignment="1">
      <alignment/>
    </xf>
    <xf numFmtId="0" fontId="17" fillId="0" borderId="16" xfId="0" applyFont="1" applyBorder="1" applyAlignment="1">
      <alignment/>
    </xf>
    <xf numFmtId="164" fontId="17" fillId="0" borderId="6" xfId="0" applyNumberFormat="1" applyFont="1" applyBorder="1" applyAlignment="1">
      <alignment/>
    </xf>
    <xf numFmtId="164" fontId="17" fillId="0" borderId="54" xfId="0" applyNumberFormat="1" applyFont="1" applyBorder="1" applyAlignment="1">
      <alignment/>
    </xf>
    <xf numFmtId="164" fontId="17" fillId="0" borderId="51" xfId="0" applyNumberFormat="1" applyFont="1" applyBorder="1" applyAlignment="1">
      <alignment/>
    </xf>
    <xf numFmtId="4" fontId="17" fillId="0" borderId="51" xfId="0" applyNumberFormat="1" applyFont="1" applyBorder="1" applyAlignment="1">
      <alignment/>
    </xf>
    <xf numFmtId="2" fontId="17" fillId="0" borderId="156" xfId="0" applyNumberFormat="1" applyFont="1" applyBorder="1" applyAlignment="1">
      <alignment/>
    </xf>
    <xf numFmtId="164" fontId="17" fillId="0" borderId="17" xfId="0" applyNumberFormat="1" applyFont="1" applyBorder="1" applyAlignment="1">
      <alignment/>
    </xf>
    <xf numFmtId="164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167" fontId="17" fillId="0" borderId="0" xfId="0" applyNumberFormat="1" applyFont="1" applyBorder="1" applyAlignment="1">
      <alignment/>
    </xf>
    <xf numFmtId="0" fontId="17" fillId="0" borderId="166" xfId="0" applyFont="1" applyBorder="1" applyAlignment="1">
      <alignment/>
    </xf>
    <xf numFmtId="164" fontId="17" fillId="0" borderId="31" xfId="0" applyNumberFormat="1" applyFont="1" applyBorder="1" applyAlignment="1">
      <alignment/>
    </xf>
    <xf numFmtId="164" fontId="17" fillId="0" borderId="137" xfId="0" applyNumberFormat="1" applyFont="1" applyBorder="1" applyAlignment="1">
      <alignment/>
    </xf>
    <xf numFmtId="4" fontId="17" fillId="0" borderId="78" xfId="0" applyNumberFormat="1" applyFont="1" applyBorder="1" applyAlignment="1">
      <alignment/>
    </xf>
    <xf numFmtId="164" fontId="17" fillId="0" borderId="78" xfId="0" applyNumberFormat="1" applyFont="1" applyBorder="1" applyAlignment="1">
      <alignment/>
    </xf>
    <xf numFmtId="2" fontId="17" fillId="0" borderId="167" xfId="0" applyNumberFormat="1" applyFont="1" applyBorder="1" applyAlignment="1">
      <alignment/>
    </xf>
    <xf numFmtId="0" fontId="17" fillId="0" borderId="17" xfId="0" applyFont="1" applyBorder="1" applyAlignment="1">
      <alignment/>
    </xf>
    <xf numFmtId="0" fontId="9" fillId="0" borderId="166" xfId="0" applyFont="1" applyBorder="1" applyAlignment="1">
      <alignment/>
    </xf>
    <xf numFmtId="164" fontId="9" fillId="0" borderId="31" xfId="0" applyNumberFormat="1" applyFont="1" applyBorder="1" applyAlignment="1">
      <alignment/>
    </xf>
    <xf numFmtId="164" fontId="9" fillId="0" borderId="137" xfId="0" applyNumberFormat="1" applyFont="1" applyBorder="1" applyAlignment="1">
      <alignment/>
    </xf>
    <xf numFmtId="164" fontId="9" fillId="0" borderId="78" xfId="0" applyNumberFormat="1" applyFont="1" applyBorder="1" applyAlignment="1">
      <alignment/>
    </xf>
    <xf numFmtId="4" fontId="9" fillId="0" borderId="78" xfId="0" applyNumberFormat="1" applyFont="1" applyBorder="1" applyAlignment="1">
      <alignment/>
    </xf>
    <xf numFmtId="2" fontId="9" fillId="0" borderId="167" xfId="0" applyNumberFormat="1" applyFont="1" applyBorder="1" applyAlignment="1">
      <alignment/>
    </xf>
    <xf numFmtId="0" fontId="9" fillId="0" borderId="17" xfId="0" applyFont="1" applyBorder="1" applyAlignment="1">
      <alignment/>
    </xf>
    <xf numFmtId="16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23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4" xfId="0" applyFont="1" applyBorder="1" applyAlignment="1">
      <alignment/>
    </xf>
    <xf numFmtId="0" fontId="10" fillId="0" borderId="1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12" fillId="0" borderId="98" xfId="0" applyFont="1" applyBorder="1" applyAlignment="1">
      <alignment horizontal="left"/>
    </xf>
    <xf numFmtId="0" fontId="8" fillId="0" borderId="98" xfId="0" applyFont="1" applyBorder="1" applyAlignment="1">
      <alignment horizontal="left"/>
    </xf>
    <xf numFmtId="0" fontId="10" fillId="0" borderId="168" xfId="0" applyFont="1" applyBorder="1" applyAlignment="1">
      <alignment/>
    </xf>
    <xf numFmtId="0" fontId="24" fillId="0" borderId="168" xfId="0" applyFont="1" applyBorder="1" applyAlignment="1">
      <alignment/>
    </xf>
    <xf numFmtId="0" fontId="24" fillId="0" borderId="82" xfId="0" applyFont="1" applyBorder="1" applyAlignment="1">
      <alignment/>
    </xf>
    <xf numFmtId="0" fontId="25" fillId="0" borderId="0" xfId="0" applyFont="1" applyBorder="1" applyAlignment="1">
      <alignment/>
    </xf>
    <xf numFmtId="0" fontId="8" fillId="0" borderId="33" xfId="0" applyFont="1" applyBorder="1" applyAlignment="1">
      <alignment/>
    </xf>
    <xf numFmtId="14" fontId="12" fillId="0" borderId="7" xfId="0" applyNumberFormat="1" applyFont="1" applyBorder="1" applyAlignment="1">
      <alignment/>
    </xf>
    <xf numFmtId="2" fontId="12" fillId="0" borderId="75" xfId="0" applyNumberFormat="1" applyFont="1" applyBorder="1" applyAlignment="1">
      <alignment horizontal="right"/>
    </xf>
    <xf numFmtId="2" fontId="12" fillId="0" borderId="49" xfId="0" applyNumberFormat="1" applyFont="1" applyBorder="1" applyAlignment="1">
      <alignment/>
    </xf>
    <xf numFmtId="3" fontId="12" fillId="0" borderId="46" xfId="0" applyNumberFormat="1" applyFont="1" applyBorder="1" applyAlignment="1">
      <alignment horizontal="right"/>
    </xf>
    <xf numFmtId="2" fontId="12" fillId="0" borderId="46" xfId="0" applyNumberFormat="1" applyFont="1" applyBorder="1" applyAlignment="1">
      <alignment horizontal="right"/>
    </xf>
    <xf numFmtId="0" fontId="12" fillId="0" borderId="50" xfId="0" applyFont="1" applyBorder="1" applyAlignment="1">
      <alignment horizontal="right"/>
    </xf>
    <xf numFmtId="164" fontId="12" fillId="0" borderId="106" xfId="0" applyNumberFormat="1" applyFont="1" applyBorder="1" applyAlignment="1">
      <alignment/>
    </xf>
    <xf numFmtId="2" fontId="12" fillId="0" borderId="47" xfId="0" applyNumberFormat="1" applyFont="1" applyBorder="1" applyAlignment="1">
      <alignment horizontal="right"/>
    </xf>
    <xf numFmtId="164" fontId="12" fillId="0" borderId="135" xfId="0" applyNumberFormat="1" applyFont="1" applyBorder="1" applyAlignment="1">
      <alignment/>
    </xf>
    <xf numFmtId="0" fontId="8" fillId="0" borderId="169" xfId="0" applyFont="1" applyBorder="1" applyAlignment="1">
      <alignment/>
    </xf>
    <xf numFmtId="3" fontId="12" fillId="0" borderId="75" xfId="0" applyNumberFormat="1" applyFont="1" applyBorder="1" applyAlignment="1">
      <alignment/>
    </xf>
    <xf numFmtId="2" fontId="12" fillId="0" borderId="51" xfId="0" applyNumberFormat="1" applyFont="1" applyBorder="1" applyAlignment="1">
      <alignment horizontal="right"/>
    </xf>
    <xf numFmtId="164" fontId="12" fillId="0" borderId="54" xfId="0" applyNumberFormat="1" applyFont="1" applyBorder="1" applyAlignment="1">
      <alignment/>
    </xf>
    <xf numFmtId="3" fontId="12" fillId="0" borderId="46" xfId="0" applyNumberFormat="1" applyFont="1" applyBorder="1" applyAlignment="1">
      <alignment/>
    </xf>
    <xf numFmtId="164" fontId="12" fillId="0" borderId="126" xfId="0" applyNumberFormat="1" applyFont="1" applyBorder="1" applyAlignment="1">
      <alignment/>
    </xf>
    <xf numFmtId="9" fontId="0" fillId="0" borderId="0" xfId="20" applyAlignment="1">
      <alignment/>
    </xf>
    <xf numFmtId="164" fontId="13" fillId="0" borderId="27" xfId="0" applyNumberFormat="1" applyFont="1" applyBorder="1" applyAlignment="1">
      <alignment horizontal="right"/>
    </xf>
    <xf numFmtId="164" fontId="13" fillId="0" borderId="27" xfId="0" applyNumberFormat="1" applyFont="1" applyBorder="1" applyAlignment="1">
      <alignment/>
    </xf>
    <xf numFmtId="2" fontId="13" fillId="0" borderId="27" xfId="0" applyNumberFormat="1" applyFont="1" applyBorder="1" applyAlignment="1">
      <alignment horizontal="right"/>
    </xf>
    <xf numFmtId="2" fontId="13" fillId="0" borderId="27" xfId="0" applyNumberFormat="1" applyFont="1" applyBorder="1" applyAlignment="1">
      <alignment/>
    </xf>
    <xf numFmtId="3" fontId="13" fillId="0" borderId="53" xfId="0" applyNumberFormat="1" applyFont="1" applyBorder="1" applyAlignment="1">
      <alignment/>
    </xf>
    <xf numFmtId="3" fontId="13" fillId="0" borderId="27" xfId="0" applyNumberFormat="1" applyFont="1" applyBorder="1" applyAlignment="1">
      <alignment/>
    </xf>
    <xf numFmtId="2" fontId="13" fillId="0" borderId="53" xfId="0" applyNumberFormat="1" applyFont="1" applyBorder="1" applyAlignment="1">
      <alignment/>
    </xf>
    <xf numFmtId="0" fontId="13" fillId="0" borderId="30" xfId="0" applyFont="1" applyBorder="1" applyAlignment="1">
      <alignment/>
    </xf>
    <xf numFmtId="0" fontId="10" fillId="0" borderId="34" xfId="0" applyFont="1" applyBorder="1" applyAlignment="1">
      <alignment horizontal="left"/>
    </xf>
    <xf numFmtId="0" fontId="10" fillId="0" borderId="35" xfId="0" applyFont="1" applyBorder="1" applyAlignment="1">
      <alignment horizontal="left"/>
    </xf>
    <xf numFmtId="0" fontId="12" fillId="0" borderId="35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10" fillId="0" borderId="34" xfId="0" applyFont="1" applyBorder="1" applyAlignment="1">
      <alignment/>
    </xf>
    <xf numFmtId="0" fontId="24" fillId="0" borderId="35" xfId="0" applyFont="1" applyBorder="1" applyAlignment="1">
      <alignment/>
    </xf>
    <xf numFmtId="0" fontId="24" fillId="0" borderId="36" xfId="0" applyFont="1" applyBorder="1" applyAlignment="1">
      <alignment/>
    </xf>
    <xf numFmtId="2" fontId="12" fillId="0" borderId="46" xfId="0" applyNumberFormat="1" applyFont="1" applyBorder="1" applyAlignment="1">
      <alignment/>
    </xf>
    <xf numFmtId="3" fontId="12" fillId="0" borderId="49" xfId="0" applyNumberFormat="1" applyFont="1" applyBorder="1" applyAlignment="1">
      <alignment/>
    </xf>
    <xf numFmtId="3" fontId="12" fillId="0" borderId="49" xfId="0" applyNumberFormat="1" applyFont="1" applyBorder="1" applyAlignment="1">
      <alignment horizontal="right"/>
    </xf>
    <xf numFmtId="3" fontId="12" fillId="0" borderId="74" xfId="0" applyNumberFormat="1" applyFont="1" applyBorder="1" applyAlignment="1">
      <alignment/>
    </xf>
    <xf numFmtId="0" fontId="12" fillId="0" borderId="76" xfId="0" applyFont="1" applyBorder="1" applyAlignment="1">
      <alignment horizontal="right"/>
    </xf>
    <xf numFmtId="0" fontId="8" fillId="0" borderId="122" xfId="0" applyFont="1" applyBorder="1" applyAlignment="1">
      <alignment/>
    </xf>
    <xf numFmtId="3" fontId="12" fillId="0" borderId="124" xfId="0" applyNumberFormat="1" applyFont="1" applyBorder="1" applyAlignment="1">
      <alignment/>
    </xf>
    <xf numFmtId="2" fontId="12" fillId="0" borderId="124" xfId="0" applyNumberFormat="1" applyFont="1" applyBorder="1" applyAlignment="1">
      <alignment horizontal="right"/>
    </xf>
    <xf numFmtId="2" fontId="12" fillId="0" borderId="124" xfId="0" applyNumberFormat="1" applyFont="1" applyBorder="1" applyAlignment="1">
      <alignment/>
    </xf>
    <xf numFmtId="3" fontId="12" fillId="0" borderId="170" xfId="0" applyNumberFormat="1" applyFont="1" applyBorder="1" applyAlignment="1">
      <alignment/>
    </xf>
    <xf numFmtId="0" fontId="12" fillId="0" borderId="171" xfId="0" applyFont="1" applyBorder="1" applyAlignment="1">
      <alignment horizontal="right"/>
    </xf>
    <xf numFmtId="3" fontId="12" fillId="0" borderId="0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 horizontal="right"/>
    </xf>
    <xf numFmtId="2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3" fontId="8" fillId="0" borderId="0" xfId="0" applyNumberFormat="1" applyFont="1" applyAlignment="1">
      <alignment/>
    </xf>
    <xf numFmtId="0" fontId="10" fillId="0" borderId="2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3" fontId="12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24" fillId="0" borderId="1" xfId="0" applyFont="1" applyBorder="1" applyAlignment="1">
      <alignment/>
    </xf>
    <xf numFmtId="0" fontId="24" fillId="0" borderId="3" xfId="0" applyFont="1" applyBorder="1" applyAlignment="1">
      <alignment/>
    </xf>
    <xf numFmtId="2" fontId="13" fillId="0" borderId="53" xfId="0" applyNumberFormat="1" applyFont="1" applyBorder="1" applyAlignment="1">
      <alignment horizontal="right"/>
    </xf>
    <xf numFmtId="2" fontId="13" fillId="0" borderId="27" xfId="0" applyNumberFormat="1" applyFont="1" applyBorder="1" applyAlignment="1">
      <alignment horizontal="right"/>
    </xf>
    <xf numFmtId="1" fontId="13" fillId="0" borderId="30" xfId="0" applyNumberFormat="1" applyFont="1" applyBorder="1" applyAlignment="1">
      <alignment horizontal="right"/>
    </xf>
    <xf numFmtId="0" fontId="10" fillId="0" borderId="36" xfId="0" applyFont="1" applyBorder="1" applyAlignment="1">
      <alignment horizontal="right"/>
    </xf>
    <xf numFmtId="0" fontId="10" fillId="0" borderId="43" xfId="0" applyFont="1" applyBorder="1" applyAlignment="1">
      <alignment/>
    </xf>
    <xf numFmtId="14" fontId="8" fillId="0" borderId="28" xfId="0" applyNumberFormat="1" applyFont="1" applyBorder="1" applyAlignment="1">
      <alignment/>
    </xf>
    <xf numFmtId="3" fontId="12" fillId="0" borderId="161" xfId="0" applyNumberFormat="1" applyFont="1" applyBorder="1" applyAlignment="1">
      <alignment/>
    </xf>
    <xf numFmtId="3" fontId="12" fillId="0" borderId="57" xfId="0" applyNumberFormat="1" applyFont="1" applyBorder="1" applyAlignment="1">
      <alignment/>
    </xf>
    <xf numFmtId="2" fontId="12" fillId="0" borderId="75" xfId="0" applyNumberFormat="1" applyFont="1" applyBorder="1" applyAlignment="1">
      <alignment/>
    </xf>
    <xf numFmtId="3" fontId="12" fillId="0" borderId="172" xfId="0" applyNumberFormat="1" applyFont="1" applyBorder="1" applyAlignment="1">
      <alignment/>
    </xf>
    <xf numFmtId="3" fontId="12" fillId="0" borderId="173" xfId="0" applyNumberFormat="1" applyFont="1" applyBorder="1" applyAlignment="1">
      <alignment/>
    </xf>
    <xf numFmtId="3" fontId="12" fillId="0" borderId="135" xfId="0" applyNumberFormat="1" applyFont="1" applyBorder="1" applyAlignment="1">
      <alignment/>
    </xf>
    <xf numFmtId="3" fontId="12" fillId="0" borderId="43" xfId="0" applyNumberFormat="1" applyFont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54" xfId="0" applyNumberFormat="1" applyFont="1" applyBorder="1" applyAlignment="1">
      <alignment/>
    </xf>
    <xf numFmtId="3" fontId="12" fillId="0" borderId="51" xfId="0" applyNumberFormat="1" applyFont="1" applyBorder="1" applyAlignment="1">
      <alignment/>
    </xf>
    <xf numFmtId="3" fontId="13" fillId="0" borderId="174" xfId="0" applyNumberFormat="1" applyFont="1" applyBorder="1" applyAlignment="1">
      <alignment/>
    </xf>
    <xf numFmtId="3" fontId="13" fillId="0" borderId="165" xfId="0" applyNumberFormat="1" applyFont="1" applyBorder="1" applyAlignment="1">
      <alignment/>
    </xf>
    <xf numFmtId="2" fontId="13" fillId="0" borderId="27" xfId="0" applyNumberFormat="1" applyFont="1" applyBorder="1" applyAlignment="1">
      <alignment/>
    </xf>
    <xf numFmtId="3" fontId="10" fillId="0" borderId="35" xfId="0" applyNumberFormat="1" applyFont="1" applyBorder="1" applyAlignment="1">
      <alignment/>
    </xf>
    <xf numFmtId="3" fontId="10" fillId="0" borderId="36" xfId="0" applyNumberFormat="1" applyFont="1" applyBorder="1" applyAlignment="1">
      <alignment/>
    </xf>
    <xf numFmtId="3" fontId="12" fillId="0" borderId="175" xfId="0" applyNumberFormat="1" applyFont="1" applyBorder="1" applyAlignment="1">
      <alignment/>
    </xf>
    <xf numFmtId="164" fontId="12" fillId="0" borderId="113" xfId="0" applyNumberFormat="1" applyFont="1" applyBorder="1" applyAlignment="1">
      <alignment/>
    </xf>
    <xf numFmtId="2" fontId="12" fillId="0" borderId="176" xfId="0" applyNumberFormat="1" applyFont="1" applyBorder="1" applyAlignment="1">
      <alignment/>
    </xf>
    <xf numFmtId="2" fontId="12" fillId="0" borderId="113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43" xfId="0" applyNumberFormat="1" applyFont="1" applyBorder="1" applyAlignment="1">
      <alignment/>
    </xf>
    <xf numFmtId="164" fontId="12" fillId="0" borderId="62" xfId="0" applyNumberFormat="1" applyFont="1" applyBorder="1" applyAlignment="1">
      <alignment/>
    </xf>
    <xf numFmtId="0" fontId="10" fillId="0" borderId="71" xfId="0" applyFont="1" applyBorder="1" applyAlignment="1">
      <alignment/>
    </xf>
    <xf numFmtId="164" fontId="13" fillId="0" borderId="106" xfId="0" applyNumberFormat="1" applyFont="1" applyBorder="1" applyAlignment="1">
      <alignment/>
    </xf>
    <xf numFmtId="164" fontId="13" fillId="0" borderId="127" xfId="0" applyNumberFormat="1" applyFont="1" applyBorder="1" applyAlignment="1">
      <alignment/>
    </xf>
    <xf numFmtId="2" fontId="13" fillId="0" borderId="72" xfId="0" applyNumberFormat="1" applyFont="1" applyBorder="1" applyAlignment="1">
      <alignment/>
    </xf>
    <xf numFmtId="2" fontId="13" fillId="0" borderId="47" xfId="0" applyNumberFormat="1" applyFont="1" applyBorder="1" applyAlignment="1">
      <alignment/>
    </xf>
    <xf numFmtId="2" fontId="12" fillId="0" borderId="72" xfId="0" applyNumberFormat="1" applyFont="1" applyBorder="1" applyAlignment="1">
      <alignment/>
    </xf>
    <xf numFmtId="0" fontId="8" fillId="0" borderId="13" xfId="0" applyFont="1" applyBorder="1" applyAlignment="1">
      <alignment/>
    </xf>
    <xf numFmtId="3" fontId="13" fillId="0" borderId="126" xfId="0" applyNumberFormat="1" applyFont="1" applyBorder="1" applyAlignment="1">
      <alignment/>
    </xf>
    <xf numFmtId="3" fontId="13" fillId="0" borderId="75" xfId="0" applyNumberFormat="1" applyFont="1" applyBorder="1" applyAlignment="1">
      <alignment/>
    </xf>
    <xf numFmtId="2" fontId="13" fillId="0" borderId="75" xfId="0" applyNumberFormat="1" applyFont="1" applyBorder="1" applyAlignment="1">
      <alignment/>
    </xf>
    <xf numFmtId="3" fontId="10" fillId="0" borderId="74" xfId="0" applyNumberFormat="1" applyFont="1" applyBorder="1" applyAlignment="1">
      <alignment/>
    </xf>
    <xf numFmtId="3" fontId="10" fillId="0" borderId="76" xfId="0" applyNumberFormat="1" applyFont="1" applyBorder="1" applyAlignment="1">
      <alignment/>
    </xf>
    <xf numFmtId="0" fontId="10" fillId="0" borderId="21" xfId="0" applyFont="1" applyBorder="1" applyAlignment="1">
      <alignment/>
    </xf>
    <xf numFmtId="164" fontId="13" fillId="0" borderId="137" xfId="0" applyNumberFormat="1" applyFont="1" applyBorder="1" applyAlignment="1">
      <alignment/>
    </xf>
    <xf numFmtId="2" fontId="13" fillId="0" borderId="78" xfId="0" applyNumberFormat="1" applyFont="1" applyBorder="1" applyAlignment="1">
      <alignment/>
    </xf>
    <xf numFmtId="3" fontId="10" fillId="0" borderId="77" xfId="0" applyNumberFormat="1" applyFont="1" applyBorder="1" applyAlignment="1">
      <alignment/>
    </xf>
    <xf numFmtId="3" fontId="10" fillId="0" borderId="79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4" fontId="8" fillId="0" borderId="0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169" fontId="8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64" fontId="13" fillId="0" borderId="53" xfId="0" applyNumberFormat="1" applyFont="1" applyBorder="1" applyAlignment="1">
      <alignment/>
    </xf>
    <xf numFmtId="164" fontId="8" fillId="0" borderId="51" xfId="0" applyNumberFormat="1" applyFont="1" applyBorder="1" applyAlignment="1">
      <alignment/>
    </xf>
    <xf numFmtId="164" fontId="8" fillId="0" borderId="55" xfId="0" applyNumberFormat="1" applyFont="1" applyBorder="1" applyAlignment="1">
      <alignment/>
    </xf>
    <xf numFmtId="164" fontId="12" fillId="0" borderId="177" xfId="0" applyNumberFormat="1" applyFont="1" applyBorder="1" applyAlignment="1">
      <alignment/>
    </xf>
    <xf numFmtId="4" fontId="13" fillId="0" borderId="27" xfId="0" applyNumberFormat="1" applyFont="1" applyBorder="1" applyAlignment="1">
      <alignment/>
    </xf>
    <xf numFmtId="164" fontId="13" fillId="0" borderId="60" xfId="0" applyNumberFormat="1" applyFont="1" applyBorder="1" applyAlignment="1">
      <alignment/>
    </xf>
    <xf numFmtId="0" fontId="8" fillId="0" borderId="116" xfId="0" applyFont="1" applyBorder="1" applyAlignment="1">
      <alignment/>
    </xf>
    <xf numFmtId="0" fontId="8" fillId="0" borderId="178" xfId="0" applyFont="1" applyBorder="1" applyAlignment="1">
      <alignment/>
    </xf>
    <xf numFmtId="164" fontId="12" fillId="0" borderId="179" xfId="0" applyNumberFormat="1" applyFont="1" applyBorder="1" applyAlignment="1">
      <alignment/>
    </xf>
    <xf numFmtId="164" fontId="12" fillId="0" borderId="180" xfId="0" applyNumberFormat="1" applyFont="1" applyBorder="1" applyAlignment="1">
      <alignment/>
    </xf>
    <xf numFmtId="4" fontId="12" fillId="0" borderId="180" xfId="0" applyNumberFormat="1" applyFont="1" applyBorder="1" applyAlignment="1">
      <alignment/>
    </xf>
    <xf numFmtId="164" fontId="12" fillId="0" borderId="181" xfId="0" applyNumberFormat="1" applyFont="1" applyBorder="1" applyAlignment="1">
      <alignment horizontal="center"/>
    </xf>
    <xf numFmtId="164" fontId="12" fillId="0" borderId="180" xfId="0" applyNumberFormat="1" applyFont="1" applyBorder="1" applyAlignment="1">
      <alignment horizontal="center"/>
    </xf>
    <xf numFmtId="164" fontId="8" fillId="0" borderId="180" xfId="0" applyNumberFormat="1" applyFont="1" applyBorder="1" applyAlignment="1">
      <alignment horizontal="center"/>
    </xf>
    <xf numFmtId="164" fontId="8" fillId="0" borderId="182" xfId="0" applyNumberFormat="1" applyFont="1" applyBorder="1" applyAlignment="1">
      <alignment horizontal="center"/>
    </xf>
    <xf numFmtId="0" fontId="10" fillId="0" borderId="118" xfId="0" applyFont="1" applyBorder="1" applyAlignment="1">
      <alignment/>
    </xf>
    <xf numFmtId="164" fontId="13" fillId="0" borderId="183" xfId="0" applyNumberFormat="1" applyFont="1" applyBorder="1" applyAlignment="1">
      <alignment/>
    </xf>
    <xf numFmtId="164" fontId="13" fillId="0" borderId="120" xfId="0" applyNumberFormat="1" applyFont="1" applyBorder="1" applyAlignment="1">
      <alignment/>
    </xf>
    <xf numFmtId="4" fontId="13" fillId="0" borderId="120" xfId="0" applyNumberFormat="1" applyFont="1" applyBorder="1" applyAlignment="1">
      <alignment/>
    </xf>
    <xf numFmtId="164" fontId="13" fillId="0" borderId="184" xfId="0" applyNumberFormat="1" applyFont="1" applyBorder="1" applyAlignment="1">
      <alignment horizontal="center"/>
    </xf>
    <xf numFmtId="164" fontId="13" fillId="0" borderId="120" xfId="0" applyNumberFormat="1" applyFont="1" applyBorder="1" applyAlignment="1">
      <alignment horizontal="center"/>
    </xf>
    <xf numFmtId="164" fontId="10" fillId="0" borderId="120" xfId="0" applyNumberFormat="1" applyFont="1" applyBorder="1" applyAlignment="1">
      <alignment horizontal="center"/>
    </xf>
    <xf numFmtId="164" fontId="10" fillId="0" borderId="185" xfId="0" applyNumberFormat="1" applyFont="1" applyBorder="1" applyAlignment="1">
      <alignment horizontal="center"/>
    </xf>
    <xf numFmtId="0" fontId="8" fillId="0" borderId="97" xfId="0" applyFont="1" applyBorder="1" applyAlignment="1">
      <alignment/>
    </xf>
    <xf numFmtId="0" fontId="8" fillId="0" borderId="186" xfId="0" applyFont="1" applyBorder="1" applyAlignment="1">
      <alignment horizontal="center"/>
    </xf>
    <xf numFmtId="0" fontId="8" fillId="0" borderId="81" xfId="0" applyFont="1" applyBorder="1" applyAlignment="1">
      <alignment horizontal="center"/>
    </xf>
    <xf numFmtId="0" fontId="8" fillId="0" borderId="144" xfId="0" applyFont="1" applyBorder="1" applyAlignment="1">
      <alignment/>
    </xf>
    <xf numFmtId="0" fontId="8" fillId="0" borderId="157" xfId="0" applyFont="1" applyBorder="1" applyAlignment="1">
      <alignment horizontal="center"/>
    </xf>
    <xf numFmtId="4" fontId="12" fillId="0" borderId="177" xfId="0" applyNumberFormat="1" applyFont="1" applyBorder="1" applyAlignment="1">
      <alignment/>
    </xf>
    <xf numFmtId="164" fontId="13" fillId="0" borderId="98" xfId="0" applyNumberFormat="1" applyFont="1" applyBorder="1" applyAlignment="1">
      <alignment/>
    </xf>
    <xf numFmtId="4" fontId="0" fillId="0" borderId="0" xfId="0" applyNumberFormat="1" applyAlignment="1">
      <alignment/>
    </xf>
    <xf numFmtId="4" fontId="8" fillId="0" borderId="0" xfId="0" applyNumberFormat="1" applyFont="1" applyAlignment="1">
      <alignment/>
    </xf>
    <xf numFmtId="0" fontId="11" fillId="0" borderId="4" xfId="0" applyFont="1" applyBorder="1" applyAlignment="1">
      <alignment/>
    </xf>
    <xf numFmtId="0" fontId="11" fillId="0" borderId="1" xfId="0" applyFont="1" applyBorder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8" fillId="0" borderId="187" xfId="0" applyFont="1" applyBorder="1" applyAlignment="1">
      <alignment horizontal="centerContinuous"/>
    </xf>
    <xf numFmtId="0" fontId="13" fillId="0" borderId="1" xfId="0" applyFont="1" applyBorder="1" applyAlignment="1">
      <alignment/>
    </xf>
    <xf numFmtId="0" fontId="8" fillId="0" borderId="42" xfId="0" applyFont="1" applyBorder="1" applyAlignment="1">
      <alignment/>
    </xf>
    <xf numFmtId="0" fontId="10" fillId="0" borderId="188" xfId="0" applyFont="1" applyBorder="1" applyAlignment="1">
      <alignment vertical="center"/>
    </xf>
    <xf numFmtId="0" fontId="17" fillId="0" borderId="189" xfId="0" applyFont="1" applyBorder="1" applyAlignment="1">
      <alignment horizontal="centerContinuous" vertical="top"/>
    </xf>
    <xf numFmtId="0" fontId="17" fillId="0" borderId="189" xfId="0" applyFont="1" applyBorder="1" applyAlignment="1">
      <alignment horizontal="center" vertical="top"/>
    </xf>
    <xf numFmtId="0" fontId="8" fillId="0" borderId="189" xfId="0" applyFont="1" applyBorder="1" applyAlignment="1">
      <alignment horizontal="center" vertical="top" wrapText="1"/>
    </xf>
    <xf numFmtId="0" fontId="17" fillId="0" borderId="190" xfId="0" applyFont="1" applyBorder="1" applyAlignment="1">
      <alignment horizontal="center" vertical="top" wrapText="1"/>
    </xf>
    <xf numFmtId="0" fontId="17" fillId="0" borderId="189" xfId="0" applyFont="1" applyBorder="1" applyAlignment="1">
      <alignment horizontal="left" vertical="top" wrapText="1"/>
    </xf>
    <xf numFmtId="0" fontId="8" fillId="0" borderId="104" xfId="0" applyFont="1" applyBorder="1" applyAlignment="1">
      <alignment vertical="top" wrapText="1"/>
    </xf>
    <xf numFmtId="0" fontId="17" fillId="0" borderId="104" xfId="0" applyFont="1" applyBorder="1" applyAlignment="1">
      <alignment vertical="top" wrapText="1"/>
    </xf>
    <xf numFmtId="0" fontId="17" fillId="0" borderId="159" xfId="0" applyFont="1" applyBorder="1" applyAlignment="1">
      <alignment vertical="top" wrapText="1"/>
    </xf>
    <xf numFmtId="0" fontId="8" fillId="0" borderId="191" xfId="0" applyFont="1" applyBorder="1" applyAlignment="1">
      <alignment/>
    </xf>
    <xf numFmtId="4" fontId="8" fillId="0" borderId="57" xfId="0" applyNumberFormat="1" applyFont="1" applyBorder="1" applyAlignment="1">
      <alignment/>
    </xf>
    <xf numFmtId="4" fontId="8" fillId="0" borderId="113" xfId="0" applyNumberFormat="1" applyFont="1" applyBorder="1" applyAlignment="1">
      <alignment/>
    </xf>
    <xf numFmtId="2" fontId="8" fillId="0" borderId="57" xfId="0" applyNumberFormat="1" applyFont="1" applyBorder="1" applyAlignment="1">
      <alignment/>
    </xf>
    <xf numFmtId="0" fontId="8" fillId="0" borderId="57" xfId="0" applyFont="1" applyBorder="1" applyAlignment="1">
      <alignment/>
    </xf>
    <xf numFmtId="0" fontId="8" fillId="0" borderId="160" xfId="0" applyFont="1" applyBorder="1" applyAlignment="1">
      <alignment/>
    </xf>
    <xf numFmtId="4" fontId="8" fillId="0" borderId="46" xfId="0" applyNumberFormat="1" applyFont="1" applyBorder="1" applyAlignment="1">
      <alignment/>
    </xf>
    <xf numFmtId="4" fontId="26" fillId="0" borderId="46" xfId="0" applyNumberFormat="1" applyFont="1" applyBorder="1" applyAlignment="1">
      <alignment/>
    </xf>
    <xf numFmtId="2" fontId="8" fillId="0" borderId="46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8" fillId="0" borderId="162" xfId="0" applyNumberFormat="1" applyFont="1" applyBorder="1" applyAlignment="1">
      <alignment/>
    </xf>
    <xf numFmtId="4" fontId="8" fillId="0" borderId="47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10" fillId="0" borderId="192" xfId="0" applyFont="1" applyBorder="1" applyAlignment="1">
      <alignment/>
    </xf>
    <xf numFmtId="4" fontId="8" fillId="0" borderId="52" xfId="0" applyNumberFormat="1" applyFont="1" applyBorder="1" applyAlignment="1">
      <alignment/>
    </xf>
    <xf numFmtId="2" fontId="8" fillId="0" borderId="47" xfId="0" applyNumberFormat="1" applyFont="1" applyBorder="1" applyAlignment="1">
      <alignment/>
    </xf>
    <xf numFmtId="4" fontId="8" fillId="0" borderId="193" xfId="0" applyNumberFormat="1" applyFont="1" applyBorder="1" applyAlignment="1">
      <alignment/>
    </xf>
    <xf numFmtId="0" fontId="8" fillId="0" borderId="194" xfId="0" applyFont="1" applyBorder="1" applyAlignment="1">
      <alignment/>
    </xf>
    <xf numFmtId="4" fontId="10" fillId="0" borderId="35" xfId="0" applyNumberFormat="1" applyFont="1" applyBorder="1" applyAlignment="1">
      <alignment horizontal="centerContinuous"/>
    </xf>
    <xf numFmtId="0" fontId="10" fillId="0" borderId="35" xfId="0" applyFont="1" applyBorder="1" applyAlignment="1">
      <alignment horizontal="centerContinuous"/>
    </xf>
    <xf numFmtId="0" fontId="10" fillId="0" borderId="60" xfId="0" applyFont="1" applyBorder="1" applyAlignment="1">
      <alignment horizontal="centerContinuous"/>
    </xf>
    <xf numFmtId="0" fontId="9" fillId="0" borderId="35" xfId="0" applyFont="1" applyBorder="1" applyAlignment="1">
      <alignment/>
    </xf>
    <xf numFmtId="0" fontId="9" fillId="0" borderId="195" xfId="0" applyFont="1" applyBorder="1" applyAlignment="1">
      <alignment vertical="center"/>
    </xf>
    <xf numFmtId="0" fontId="17" fillId="0" borderId="104" xfId="0" applyFont="1" applyBorder="1" applyAlignment="1">
      <alignment horizontal="left" vertical="top" wrapText="1"/>
    </xf>
    <xf numFmtId="2" fontId="8" fillId="0" borderId="177" xfId="0" applyNumberFormat="1" applyFont="1" applyBorder="1" applyAlignment="1">
      <alignment/>
    </xf>
    <xf numFmtId="4" fontId="27" fillId="0" borderId="0" xfId="0" applyNumberFormat="1" applyFont="1" applyBorder="1" applyAlignment="1">
      <alignment horizontal="right"/>
    </xf>
    <xf numFmtId="4" fontId="8" fillId="0" borderId="177" xfId="0" applyNumberFormat="1" applyFont="1" applyBorder="1" applyAlignment="1">
      <alignment/>
    </xf>
    <xf numFmtId="4" fontId="8" fillId="0" borderId="46" xfId="0" applyNumberFormat="1" applyFont="1" applyBorder="1" applyAlignment="1">
      <alignment/>
    </xf>
    <xf numFmtId="0" fontId="8" fillId="0" borderId="162" xfId="0" applyFont="1" applyBorder="1" applyAlignment="1">
      <alignment/>
    </xf>
    <xf numFmtId="2" fontId="8" fillId="0" borderId="52" xfId="0" applyNumberFormat="1" applyFont="1" applyBorder="1" applyAlignment="1">
      <alignment/>
    </xf>
    <xf numFmtId="2" fontId="8" fillId="0" borderId="75" xfId="0" applyNumberFormat="1" applyFont="1" applyBorder="1" applyAlignment="1">
      <alignment/>
    </xf>
    <xf numFmtId="49" fontId="8" fillId="0" borderId="52" xfId="0" applyNumberFormat="1" applyFont="1" applyBorder="1" applyAlignment="1">
      <alignment horizontal="right"/>
    </xf>
    <xf numFmtId="4" fontId="8" fillId="0" borderId="47" xfId="0" applyNumberFormat="1" applyFont="1" applyBorder="1" applyAlignment="1">
      <alignment/>
    </xf>
    <xf numFmtId="0" fontId="8" fillId="0" borderId="193" xfId="0" applyFont="1" applyBorder="1" applyAlignment="1">
      <alignment/>
    </xf>
    <xf numFmtId="0" fontId="10" fillId="0" borderId="16" xfId="0" applyFont="1" applyBorder="1" applyAlignment="1">
      <alignment wrapText="1"/>
    </xf>
    <xf numFmtId="4" fontId="8" fillId="0" borderId="51" xfId="0" applyNumberFormat="1" applyFont="1" applyBorder="1" applyAlignment="1">
      <alignment/>
    </xf>
    <xf numFmtId="2" fontId="8" fillId="0" borderId="113" xfId="0" applyNumberFormat="1" applyFont="1" applyBorder="1" applyAlignment="1">
      <alignment/>
    </xf>
    <xf numFmtId="0" fontId="8" fillId="0" borderId="113" xfId="0" applyFont="1" applyBorder="1" applyAlignment="1">
      <alignment/>
    </xf>
    <xf numFmtId="0" fontId="8" fillId="0" borderId="110" xfId="0" applyFont="1" applyBorder="1" applyAlignment="1">
      <alignment/>
    </xf>
    <xf numFmtId="0" fontId="8" fillId="0" borderId="46" xfId="0" applyFont="1" applyBorder="1" applyAlignment="1">
      <alignment/>
    </xf>
    <xf numFmtId="3" fontId="8" fillId="0" borderId="46" xfId="0" applyNumberFormat="1" applyFont="1" applyBorder="1" applyAlignment="1">
      <alignment/>
    </xf>
    <xf numFmtId="0" fontId="8" fillId="0" borderId="196" xfId="0" applyFont="1" applyBorder="1" applyAlignment="1">
      <alignment/>
    </xf>
    <xf numFmtId="0" fontId="8" fillId="0" borderId="192" xfId="0" applyFont="1" applyBorder="1" applyAlignment="1">
      <alignment wrapText="1"/>
    </xf>
    <xf numFmtId="2" fontId="8" fillId="0" borderId="67" xfId="0" applyNumberFormat="1" applyFont="1" applyBorder="1" applyAlignment="1">
      <alignment/>
    </xf>
    <xf numFmtId="0" fontId="8" fillId="0" borderId="52" xfId="0" applyFont="1" applyBorder="1" applyAlignment="1">
      <alignment/>
    </xf>
    <xf numFmtId="0" fontId="8" fillId="0" borderId="75" xfId="0" applyFont="1" applyBorder="1" applyAlignment="1">
      <alignment/>
    </xf>
    <xf numFmtId="0" fontId="8" fillId="0" borderId="197" xfId="0" applyFont="1" applyBorder="1" applyAlignment="1">
      <alignment/>
    </xf>
    <xf numFmtId="0" fontId="8" fillId="0" borderId="194" xfId="0" applyFont="1" applyBorder="1" applyAlignment="1">
      <alignment wrapText="1"/>
    </xf>
    <xf numFmtId="4" fontId="8" fillId="0" borderId="53" xfId="0" applyNumberFormat="1" applyFont="1" applyBorder="1" applyAlignment="1">
      <alignment/>
    </xf>
    <xf numFmtId="2" fontId="8" fillId="0" borderId="53" xfId="0" applyNumberFormat="1" applyFont="1" applyBorder="1" applyAlignment="1">
      <alignment/>
    </xf>
    <xf numFmtId="0" fontId="8" fillId="0" borderId="53" xfId="0" applyFont="1" applyBorder="1" applyAlignment="1">
      <alignment/>
    </xf>
    <xf numFmtId="0" fontId="8" fillId="0" borderId="150" xfId="0" applyFont="1" applyBorder="1" applyAlignment="1">
      <alignment/>
    </xf>
    <xf numFmtId="0" fontId="10" fillId="0" borderId="194" xfId="0" applyFont="1" applyBorder="1" applyAlignment="1">
      <alignment wrapText="1"/>
    </xf>
    <xf numFmtId="4" fontId="12" fillId="0" borderId="53" xfId="0" applyNumberFormat="1" applyFont="1" applyBorder="1" applyAlignment="1">
      <alignment/>
    </xf>
    <xf numFmtId="0" fontId="27" fillId="0" borderId="0" xfId="0" applyFont="1" applyAlignment="1">
      <alignment/>
    </xf>
    <xf numFmtId="4" fontId="0" fillId="0" borderId="0" xfId="0" applyNumberFormat="1" applyBorder="1" applyAlignment="1">
      <alignment/>
    </xf>
    <xf numFmtId="4" fontId="27" fillId="0" borderId="0" xfId="0" applyNumberFormat="1" applyFont="1" applyBorder="1" applyAlignment="1">
      <alignment/>
    </xf>
    <xf numFmtId="4" fontId="28" fillId="0" borderId="0" xfId="0" applyNumberFormat="1" applyFont="1" applyFill="1" applyBorder="1" applyAlignment="1">
      <alignment/>
    </xf>
    <xf numFmtId="4" fontId="27" fillId="0" borderId="0" xfId="0" applyNumberFormat="1" applyFont="1" applyFill="1" applyBorder="1" applyAlignment="1">
      <alignment/>
    </xf>
    <xf numFmtId="4" fontId="28" fillId="0" borderId="0" xfId="0" applyNumberFormat="1" applyFont="1" applyBorder="1" applyAlignment="1">
      <alignment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98" xfId="0" applyFont="1" applyBorder="1" applyAlignment="1">
      <alignment horizontal="left"/>
    </xf>
    <xf numFmtId="0" fontId="2" fillId="0" borderId="98" xfId="0" applyFont="1" applyBorder="1" applyAlignment="1">
      <alignment horizontal="left"/>
    </xf>
    <xf numFmtId="0" fontId="0" fillId="0" borderId="98" xfId="0" applyBorder="1" applyAlignment="1">
      <alignment horizontal="left"/>
    </xf>
    <xf numFmtId="0" fontId="1" fillId="0" borderId="168" xfId="0" applyFont="1" applyBorder="1" applyAlignment="1">
      <alignment/>
    </xf>
    <xf numFmtId="0" fontId="25" fillId="0" borderId="168" xfId="0" applyFont="1" applyBorder="1" applyAlignment="1">
      <alignment/>
    </xf>
    <xf numFmtId="0" fontId="25" fillId="0" borderId="82" xfId="0" applyFont="1" applyBorder="1" applyAlignment="1">
      <alignment/>
    </xf>
    <xf numFmtId="0" fontId="0" fillId="0" borderId="10" xfId="0" applyBorder="1" applyAlignment="1">
      <alignment/>
    </xf>
    <xf numFmtId="0" fontId="0" fillId="0" borderId="149" xfId="0" applyBorder="1" applyAlignment="1">
      <alignment horizontal="centerContinuous"/>
    </xf>
    <xf numFmtId="0" fontId="0" fillId="0" borderId="5" xfId="0" applyFont="1" applyBorder="1" applyAlignment="1">
      <alignment horizontal="centerContinuous"/>
    </xf>
    <xf numFmtId="0" fontId="0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5" xfId="0" applyBorder="1" applyAlignment="1">
      <alignment horizontal="center"/>
    </xf>
    <xf numFmtId="0" fontId="0" fillId="0" borderId="32" xfId="0" applyBorder="1" applyAlignment="1">
      <alignment/>
    </xf>
    <xf numFmtId="0" fontId="1" fillId="0" borderId="11" xfId="0" applyFont="1" applyBorder="1" applyAlignment="1">
      <alignment/>
    </xf>
    <xf numFmtId="0" fontId="0" fillId="0" borderId="17" xfId="0" applyBorder="1" applyAlignment="1">
      <alignment/>
    </xf>
    <xf numFmtId="0" fontId="0" fillId="0" borderId="6" xfId="0" applyBorder="1" applyAlignment="1">
      <alignment/>
    </xf>
    <xf numFmtId="14" fontId="4" fillId="0" borderId="6" xfId="0" applyNumberFormat="1" applyFont="1" applyBorder="1" applyAlignment="1">
      <alignment horizontal="left"/>
    </xf>
    <xf numFmtId="2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Continuous"/>
    </xf>
    <xf numFmtId="14" fontId="0" fillId="0" borderId="6" xfId="0" applyNumberFormat="1" applyBorder="1" applyAlignment="1">
      <alignment horizontal="center"/>
    </xf>
    <xf numFmtId="0" fontId="0" fillId="0" borderId="33" xfId="0" applyBorder="1" applyAlignment="1">
      <alignment/>
    </xf>
    <xf numFmtId="0" fontId="25" fillId="0" borderId="17" xfId="0" applyFont="1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/>
    </xf>
    <xf numFmtId="0" fontId="0" fillId="0" borderId="64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14" fontId="2" fillId="0" borderId="7" xfId="0" applyNumberFormat="1" applyFont="1" applyBorder="1" applyAlignment="1">
      <alignment horizontal="centerContinuous"/>
    </xf>
    <xf numFmtId="14" fontId="2" fillId="0" borderId="7" xfId="0" applyNumberFormat="1" applyFont="1" applyBorder="1" applyAlignment="1">
      <alignment/>
    </xf>
    <xf numFmtId="14" fontId="0" fillId="0" borderId="7" xfId="0" applyNumberFormat="1" applyBorder="1" applyAlignment="1">
      <alignment/>
    </xf>
    <xf numFmtId="0" fontId="0" fillId="0" borderId="101" xfId="0" applyBorder="1" applyAlignment="1">
      <alignment/>
    </xf>
    <xf numFmtId="0" fontId="0" fillId="0" borderId="169" xfId="0" applyBorder="1" applyAlignment="1">
      <alignment/>
    </xf>
    <xf numFmtId="164" fontId="2" fillId="0" borderId="135" xfId="0" applyNumberFormat="1" applyFont="1" applyBorder="1" applyAlignment="1">
      <alignment/>
    </xf>
    <xf numFmtId="164" fontId="2" fillId="0" borderId="136" xfId="0" applyNumberFormat="1" applyFont="1" applyBorder="1" applyAlignment="1">
      <alignment/>
    </xf>
    <xf numFmtId="164" fontId="2" fillId="0" borderId="46" xfId="0" applyNumberFormat="1" applyFont="1" applyBorder="1" applyAlignment="1">
      <alignment/>
    </xf>
    <xf numFmtId="2" fontId="2" fillId="0" borderId="75" xfId="0" applyNumberFormat="1" applyFont="1" applyBorder="1" applyAlignment="1">
      <alignment horizontal="right"/>
    </xf>
    <xf numFmtId="164" fontId="2" fillId="0" borderId="75" xfId="0" applyNumberFormat="1" applyFont="1" applyBorder="1" applyAlignment="1">
      <alignment/>
    </xf>
    <xf numFmtId="2" fontId="2" fillId="0" borderId="75" xfId="0" applyNumberFormat="1" applyFont="1" applyBorder="1" applyAlignment="1">
      <alignment/>
    </xf>
    <xf numFmtId="0" fontId="2" fillId="0" borderId="108" xfId="0" applyFont="1" applyBorder="1" applyAlignment="1">
      <alignment/>
    </xf>
    <xf numFmtId="0" fontId="0" fillId="0" borderId="128" xfId="0" applyBorder="1" applyAlignment="1">
      <alignment/>
    </xf>
    <xf numFmtId="164" fontId="2" fillId="0" borderId="198" xfId="0" applyNumberFormat="1" applyFont="1" applyBorder="1" applyAlignment="1">
      <alignment/>
    </xf>
    <xf numFmtId="164" fontId="2" fillId="0" borderId="127" xfId="0" applyNumberFormat="1" applyFont="1" applyBorder="1" applyAlignment="1">
      <alignment/>
    </xf>
    <xf numFmtId="2" fontId="2" fillId="0" borderId="46" xfId="0" applyNumberFormat="1" applyFont="1" applyBorder="1" applyAlignment="1">
      <alignment/>
    </xf>
    <xf numFmtId="0" fontId="2" fillId="0" borderId="48" xfId="0" applyFont="1" applyBorder="1" applyAlignment="1">
      <alignment/>
    </xf>
    <xf numFmtId="0" fontId="0" fillId="0" borderId="130" xfId="0" applyBorder="1" applyAlignment="1">
      <alignment/>
    </xf>
    <xf numFmtId="164" fontId="2" fillId="0" borderId="164" xfId="0" applyNumberFormat="1" applyFont="1" applyBorder="1" applyAlignment="1">
      <alignment/>
    </xf>
    <xf numFmtId="164" fontId="2" fillId="0" borderId="199" xfId="0" applyNumberFormat="1" applyFont="1" applyBorder="1" applyAlignment="1">
      <alignment/>
    </xf>
    <xf numFmtId="0" fontId="0" fillId="0" borderId="39" xfId="0" applyBorder="1" applyAlignment="1">
      <alignment/>
    </xf>
    <xf numFmtId="164" fontId="2" fillId="0" borderId="200" xfId="0" applyNumberFormat="1" applyFont="1" applyBorder="1" applyAlignment="1">
      <alignment/>
    </xf>
    <xf numFmtId="164" fontId="2" fillId="0" borderId="201" xfId="0" applyNumberFormat="1" applyFont="1" applyBorder="1" applyAlignment="1">
      <alignment/>
    </xf>
    <xf numFmtId="164" fontId="2" fillId="0" borderId="52" xfId="0" applyNumberFormat="1" applyFont="1" applyBorder="1" applyAlignment="1">
      <alignment/>
    </xf>
    <xf numFmtId="2" fontId="2" fillId="0" borderId="52" xfId="0" applyNumberFormat="1" applyFont="1" applyBorder="1" applyAlignment="1">
      <alignment/>
    </xf>
    <xf numFmtId="0" fontId="2" fillId="0" borderId="115" xfId="0" applyFont="1" applyBorder="1" applyAlignment="1">
      <alignment/>
    </xf>
    <xf numFmtId="0" fontId="0" fillId="0" borderId="11" xfId="0" applyFont="1" applyBorder="1" applyAlignment="1">
      <alignment/>
    </xf>
    <xf numFmtId="164" fontId="3" fillId="0" borderId="155" xfId="0" applyNumberFormat="1" applyFont="1" applyBorder="1" applyAlignment="1">
      <alignment/>
    </xf>
    <xf numFmtId="164" fontId="3" fillId="0" borderId="62" xfId="0" applyNumberFormat="1" applyFont="1" applyBorder="1" applyAlignment="1">
      <alignment/>
    </xf>
    <xf numFmtId="164" fontId="0" fillId="0" borderId="51" xfId="0" applyNumberFormat="1" applyBorder="1" applyAlignment="1">
      <alignment/>
    </xf>
    <xf numFmtId="2" fontId="2" fillId="0" borderId="70" xfId="0" applyNumberFormat="1" applyFont="1" applyBorder="1" applyAlignment="1">
      <alignment horizontal="right"/>
    </xf>
    <xf numFmtId="2" fontId="2" fillId="0" borderId="5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0" fontId="0" fillId="0" borderId="71" xfId="0" applyFont="1" applyBorder="1" applyAlignment="1">
      <alignment/>
    </xf>
    <xf numFmtId="164" fontId="2" fillId="0" borderId="129" xfId="0" applyNumberFormat="1" applyFont="1" applyBorder="1" applyAlignment="1">
      <alignment/>
    </xf>
    <xf numFmtId="164" fontId="2" fillId="0" borderId="127" xfId="0" applyNumberFormat="1" applyFont="1" applyBorder="1" applyAlignment="1">
      <alignment/>
    </xf>
    <xf numFmtId="164" fontId="2" fillId="0" borderId="47" xfId="0" applyNumberFormat="1" applyFont="1" applyBorder="1" applyAlignment="1">
      <alignment/>
    </xf>
    <xf numFmtId="2" fontId="2" fillId="0" borderId="47" xfId="0" applyNumberFormat="1" applyFont="1" applyBorder="1" applyAlignment="1">
      <alignment horizontal="right"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51" xfId="0" applyNumberFormat="1" applyFont="1" applyBorder="1" applyAlignment="1">
      <alignment/>
    </xf>
    <xf numFmtId="164" fontId="3" fillId="0" borderId="51" xfId="0" applyNumberFormat="1" applyFont="1" applyBorder="1" applyAlignment="1">
      <alignment/>
    </xf>
    <xf numFmtId="164" fontId="2" fillId="0" borderId="72" xfId="0" applyNumberFormat="1" applyFont="1" applyBorder="1" applyAlignment="1">
      <alignment/>
    </xf>
    <xf numFmtId="164" fontId="2" fillId="0" borderId="47" xfId="0" applyNumberFormat="1" applyFont="1" applyBorder="1" applyAlignment="1">
      <alignment horizontal="right"/>
    </xf>
    <xf numFmtId="2" fontId="2" fillId="0" borderId="47" xfId="0" applyNumberFormat="1" applyFont="1" applyBorder="1" applyAlignment="1">
      <alignment/>
    </xf>
    <xf numFmtId="164" fontId="3" fillId="0" borderId="51" xfId="0" applyNumberFormat="1" applyFont="1" applyBorder="1" applyAlignment="1">
      <alignment horizontal="right"/>
    </xf>
    <xf numFmtId="0" fontId="1" fillId="0" borderId="20" xfId="0" applyFont="1" applyBorder="1" applyAlignment="1">
      <alignment/>
    </xf>
    <xf numFmtId="164" fontId="3" fillId="0" borderId="28" xfId="0" applyNumberFormat="1" applyFont="1" applyBorder="1" applyAlignment="1">
      <alignment/>
    </xf>
    <xf numFmtId="164" fontId="3" fillId="0" borderId="67" xfId="0" applyNumberFormat="1" applyFont="1" applyBorder="1" applyAlignment="1">
      <alignment/>
    </xf>
    <xf numFmtId="2" fontId="3" fillId="0" borderId="67" xfId="0" applyNumberFormat="1" applyFont="1" applyBorder="1" applyAlignment="1">
      <alignment horizontal="right"/>
    </xf>
    <xf numFmtId="164" fontId="3" fillId="0" borderId="67" xfId="0" applyNumberFormat="1" applyFont="1" applyBorder="1" applyAlignment="1">
      <alignment horizontal="right"/>
    </xf>
    <xf numFmtId="2" fontId="3" fillId="0" borderId="67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69" xfId="0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45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22.00390625" style="0" customWidth="1"/>
    <col min="2" max="2" width="10.75390625" style="0" customWidth="1"/>
    <col min="3" max="3" width="9.75390625" style="0" customWidth="1"/>
    <col min="4" max="4" width="10.25390625" style="0" customWidth="1"/>
    <col min="5" max="5" width="8.125" style="0" customWidth="1"/>
    <col min="6" max="6" width="11.125" style="0" customWidth="1"/>
    <col min="7" max="7" width="10.75390625" style="0" customWidth="1"/>
    <col min="8" max="9" width="11.625" style="0" customWidth="1"/>
    <col min="10" max="10" width="8.125" style="0" customWidth="1"/>
    <col min="11" max="11" width="12.75390625" style="0" customWidth="1"/>
  </cols>
  <sheetData>
    <row r="4" spans="1:11" ht="15" customHeight="1" thickBot="1">
      <c r="A4" s="2" t="s">
        <v>1</v>
      </c>
      <c r="K4" t="s">
        <v>4</v>
      </c>
    </row>
    <row r="5" spans="1:11" ht="14.25" thickBot="1" thickTop="1">
      <c r="A5" s="6"/>
      <c r="B5" s="1"/>
      <c r="C5" s="1"/>
      <c r="D5" s="3" t="s">
        <v>2</v>
      </c>
      <c r="E5" s="1"/>
      <c r="F5" s="1"/>
      <c r="G5" s="1"/>
      <c r="H5" s="4" t="s">
        <v>3</v>
      </c>
      <c r="I5" s="1"/>
      <c r="J5" s="1"/>
      <c r="K5" s="5"/>
    </row>
    <row r="6" spans="1:11" ht="12.75">
      <c r="A6" s="59" t="s">
        <v>0</v>
      </c>
      <c r="B6" s="8" t="s">
        <v>31</v>
      </c>
      <c r="C6" s="8" t="s">
        <v>32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5</v>
      </c>
      <c r="J6" s="8" t="s">
        <v>6</v>
      </c>
      <c r="K6" s="60" t="s">
        <v>12</v>
      </c>
    </row>
    <row r="7" spans="1:11" ht="12.75">
      <c r="A7" s="61"/>
      <c r="B7" s="10"/>
      <c r="C7" s="10"/>
      <c r="D7" s="9">
        <v>40178</v>
      </c>
      <c r="E7" s="10" t="s">
        <v>15</v>
      </c>
      <c r="F7" s="9">
        <v>39813</v>
      </c>
      <c r="G7" s="10" t="s">
        <v>29</v>
      </c>
      <c r="H7" s="10" t="s">
        <v>10</v>
      </c>
      <c r="I7" s="9">
        <v>40178</v>
      </c>
      <c r="J7" s="10"/>
      <c r="K7" s="62" t="s">
        <v>13</v>
      </c>
    </row>
    <row r="8" spans="1:11" ht="13.5" thickBot="1">
      <c r="A8" s="61"/>
      <c r="B8" s="10"/>
      <c r="C8" s="10"/>
      <c r="D8" s="10"/>
      <c r="E8" s="10">
        <v>2009</v>
      </c>
      <c r="F8" s="10"/>
      <c r="G8" s="11"/>
      <c r="H8" s="10" t="s">
        <v>11</v>
      </c>
      <c r="I8" s="10"/>
      <c r="J8" s="10"/>
      <c r="K8" s="62" t="s">
        <v>14</v>
      </c>
    </row>
    <row r="9" spans="1:11" ht="13.5" thickTop="1">
      <c r="A9" s="17" t="s">
        <v>21</v>
      </c>
      <c r="B9" s="34">
        <v>41592</v>
      </c>
      <c r="C9" s="35">
        <v>43227.9</v>
      </c>
      <c r="D9" s="35">
        <v>39453</v>
      </c>
      <c r="E9" s="76">
        <f aca="true" t="shared" si="0" ref="E9:E14">D9/C9*100</f>
        <v>91.26744533044631</v>
      </c>
      <c r="F9" s="35">
        <v>50996.33</v>
      </c>
      <c r="G9" s="36">
        <f>D9/F9</f>
        <v>0.7736439073164676</v>
      </c>
      <c r="H9" s="34">
        <v>0</v>
      </c>
      <c r="I9" s="34">
        <v>0</v>
      </c>
      <c r="J9" s="37">
        <v>0</v>
      </c>
      <c r="K9" s="38">
        <v>0</v>
      </c>
    </row>
    <row r="10" spans="1:11" ht="12.75">
      <c r="A10" s="18" t="s">
        <v>27</v>
      </c>
      <c r="B10" s="39">
        <v>200</v>
      </c>
      <c r="C10" s="14">
        <v>200</v>
      </c>
      <c r="D10" s="40">
        <v>0</v>
      </c>
      <c r="E10" s="90">
        <f t="shared" si="0"/>
        <v>0</v>
      </c>
      <c r="F10" s="40">
        <v>0</v>
      </c>
      <c r="G10" s="36">
        <v>0</v>
      </c>
      <c r="H10" s="39">
        <v>0</v>
      </c>
      <c r="I10" s="39">
        <v>0</v>
      </c>
      <c r="J10" s="41">
        <v>0</v>
      </c>
      <c r="K10" s="42">
        <v>0</v>
      </c>
    </row>
    <row r="11" spans="1:11" ht="12.75">
      <c r="A11" s="18" t="s">
        <v>26</v>
      </c>
      <c r="B11" s="39">
        <v>10000</v>
      </c>
      <c r="C11" s="14">
        <v>10000</v>
      </c>
      <c r="D11" s="43">
        <v>1057.9</v>
      </c>
      <c r="E11" s="100">
        <f t="shared" si="0"/>
        <v>10.579</v>
      </c>
      <c r="F11" s="43">
        <v>2630.64</v>
      </c>
      <c r="G11" s="36">
        <f>D11/F11</f>
        <v>0.40214548550922974</v>
      </c>
      <c r="H11" s="39">
        <v>0</v>
      </c>
      <c r="I11" s="39">
        <v>0</v>
      </c>
      <c r="J11" s="41">
        <v>0</v>
      </c>
      <c r="K11" s="42">
        <v>0</v>
      </c>
    </row>
    <row r="12" spans="1:11" ht="12.75">
      <c r="A12" s="18" t="s">
        <v>28</v>
      </c>
      <c r="B12" s="39">
        <v>15000</v>
      </c>
      <c r="C12" s="14">
        <v>11210</v>
      </c>
      <c r="D12" s="43">
        <v>10826.8</v>
      </c>
      <c r="E12" s="90">
        <f t="shared" si="0"/>
        <v>96.58162355040142</v>
      </c>
      <c r="F12" s="43">
        <v>4435.85</v>
      </c>
      <c r="G12" s="36">
        <f>D12/F12</f>
        <v>2.4407497999256056</v>
      </c>
      <c r="H12" s="39">
        <v>0</v>
      </c>
      <c r="I12" s="39">
        <v>0</v>
      </c>
      <c r="J12" s="41">
        <v>0</v>
      </c>
      <c r="K12" s="42">
        <v>0</v>
      </c>
    </row>
    <row r="13" spans="1:11" ht="13.5" thickBot="1">
      <c r="A13" s="86" t="s">
        <v>30</v>
      </c>
      <c r="B13" s="87">
        <v>0</v>
      </c>
      <c r="C13" s="75">
        <v>4029.1</v>
      </c>
      <c r="D13" s="88">
        <v>4029.1</v>
      </c>
      <c r="E13" s="100">
        <f t="shared" si="0"/>
        <v>100</v>
      </c>
      <c r="F13" s="88">
        <v>0</v>
      </c>
      <c r="G13" s="100">
        <v>0</v>
      </c>
      <c r="H13" s="87">
        <v>0</v>
      </c>
      <c r="I13" s="87">
        <v>0</v>
      </c>
      <c r="J13" s="78">
        <v>0</v>
      </c>
      <c r="K13" s="89">
        <v>0</v>
      </c>
    </row>
    <row r="14" spans="1:11" ht="13.5" thickBot="1">
      <c r="A14" s="19" t="s">
        <v>19</v>
      </c>
      <c r="B14" s="44">
        <f>SUM(B9:B13)</f>
        <v>66792</v>
      </c>
      <c r="C14" s="45">
        <f>SUM(C9:C13)</f>
        <v>68667</v>
      </c>
      <c r="D14" s="45">
        <f>SUM(D9:D13)</f>
        <v>55366.799999999996</v>
      </c>
      <c r="E14" s="91">
        <f t="shared" si="0"/>
        <v>80.63087072392851</v>
      </c>
      <c r="F14" s="45">
        <f>SUM(F9:F13)</f>
        <v>58062.82</v>
      </c>
      <c r="G14" s="91">
        <f>D14/F14</f>
        <v>0.9535671880904165</v>
      </c>
      <c r="H14" s="66">
        <v>0</v>
      </c>
      <c r="I14" s="66">
        <v>0</v>
      </c>
      <c r="J14" s="67">
        <v>0</v>
      </c>
      <c r="K14" s="68">
        <v>0</v>
      </c>
    </row>
    <row r="15" spans="1:11" ht="13.5" thickBot="1">
      <c r="A15" s="20"/>
      <c r="B15" s="47"/>
      <c r="C15" s="80"/>
      <c r="D15" s="48" t="s">
        <v>18</v>
      </c>
      <c r="E15" s="92"/>
      <c r="F15" s="47"/>
      <c r="G15" s="47"/>
      <c r="H15" s="69" t="s">
        <v>3</v>
      </c>
      <c r="I15" s="70"/>
      <c r="J15" s="70"/>
      <c r="K15" s="71"/>
    </row>
    <row r="16" spans="1:11" ht="12.75">
      <c r="A16" s="15"/>
      <c r="B16" s="8" t="s">
        <v>31</v>
      </c>
      <c r="C16" s="81" t="s">
        <v>32</v>
      </c>
      <c r="D16" s="8" t="s">
        <v>5</v>
      </c>
      <c r="E16" s="93" t="s">
        <v>6</v>
      </c>
      <c r="F16" s="8" t="s">
        <v>7</v>
      </c>
      <c r="G16" s="8" t="s">
        <v>8</v>
      </c>
      <c r="H16" s="8" t="s">
        <v>9</v>
      </c>
      <c r="I16" s="8" t="s">
        <v>5</v>
      </c>
      <c r="J16" s="63" t="s">
        <v>6</v>
      </c>
      <c r="K16" s="60" t="s">
        <v>12</v>
      </c>
    </row>
    <row r="17" spans="1:11" ht="12.75">
      <c r="A17" s="21" t="s">
        <v>17</v>
      </c>
      <c r="B17" s="10"/>
      <c r="C17" s="82"/>
      <c r="D17" s="9">
        <v>40178</v>
      </c>
      <c r="E17" s="94" t="s">
        <v>15</v>
      </c>
      <c r="F17" s="9">
        <v>39813</v>
      </c>
      <c r="G17" s="10" t="s">
        <v>29</v>
      </c>
      <c r="H17" s="10" t="s">
        <v>10</v>
      </c>
      <c r="I17" s="9">
        <v>40178</v>
      </c>
      <c r="J17" s="64"/>
      <c r="K17" s="62" t="s">
        <v>13</v>
      </c>
    </row>
    <row r="18" spans="1:11" ht="13.5" thickBot="1">
      <c r="A18" s="21" t="s">
        <v>16</v>
      </c>
      <c r="B18" s="10"/>
      <c r="C18" s="82"/>
      <c r="D18" s="10"/>
      <c r="E18" s="98">
        <v>2009</v>
      </c>
      <c r="F18" s="10"/>
      <c r="G18" s="10"/>
      <c r="H18" s="10" t="s">
        <v>11</v>
      </c>
      <c r="I18" s="10"/>
      <c r="J18" s="64"/>
      <c r="K18" s="62" t="s">
        <v>14</v>
      </c>
    </row>
    <row r="19" spans="1:11" ht="14.25" thickBot="1" thickTop="1">
      <c r="A19" s="17" t="s">
        <v>22</v>
      </c>
      <c r="B19" s="34">
        <v>270559</v>
      </c>
      <c r="C19" s="35">
        <v>268559</v>
      </c>
      <c r="D19" s="35">
        <v>268559</v>
      </c>
      <c r="E19" s="101">
        <f>D19/C19*100</f>
        <v>100</v>
      </c>
      <c r="F19" s="35">
        <v>258001</v>
      </c>
      <c r="G19" s="76">
        <f>D19/F19</f>
        <v>1.0409223220065038</v>
      </c>
      <c r="H19" s="34">
        <v>68604</v>
      </c>
      <c r="I19" s="35">
        <v>68565.2</v>
      </c>
      <c r="J19" s="77">
        <f>I19/H19*100</f>
        <v>99.94344353098944</v>
      </c>
      <c r="K19" s="50">
        <v>-22</v>
      </c>
    </row>
    <row r="20" spans="1:11" ht="13.5" thickBot="1">
      <c r="A20" s="19" t="s">
        <v>20</v>
      </c>
      <c r="B20" s="44">
        <f>SUM(B19:B19)</f>
        <v>270559</v>
      </c>
      <c r="C20" s="45">
        <f>SUM(C19)</f>
        <v>268559</v>
      </c>
      <c r="D20" s="45">
        <f>SUM(D19)</f>
        <v>268559</v>
      </c>
      <c r="E20" s="91">
        <f>SUM(E19)</f>
        <v>100</v>
      </c>
      <c r="F20" s="45">
        <f>SUM(F19)</f>
        <v>258001</v>
      </c>
      <c r="G20" s="46">
        <f>SUM(G19)</f>
        <v>1.0409223220065038</v>
      </c>
      <c r="H20" s="44">
        <f>SUM(H19:H19)</f>
        <v>68604</v>
      </c>
      <c r="I20" s="45">
        <f>SUM(I19)</f>
        <v>68565.2</v>
      </c>
      <c r="J20" s="74">
        <f>I20/H20*100</f>
        <v>99.94344353098944</v>
      </c>
      <c r="K20" s="51">
        <f>SUM(K19:K19)</f>
        <v>-22</v>
      </c>
    </row>
    <row r="21" spans="1:11" ht="12.75">
      <c r="A21" s="22"/>
      <c r="B21" s="23"/>
      <c r="C21" s="83"/>
      <c r="D21" s="23"/>
      <c r="E21" s="95"/>
      <c r="F21" s="23"/>
      <c r="G21" s="23"/>
      <c r="H21" s="23"/>
      <c r="I21" s="24"/>
      <c r="J21" s="23"/>
      <c r="K21" s="23"/>
    </row>
    <row r="22" spans="1:11" ht="13.5" thickBot="1">
      <c r="A22" s="22"/>
      <c r="B22" s="23"/>
      <c r="C22" s="83"/>
      <c r="D22" s="23"/>
      <c r="E22" s="95"/>
      <c r="F22" s="23"/>
      <c r="G22" s="23"/>
      <c r="H22" s="23" t="s">
        <v>33</v>
      </c>
      <c r="I22" s="23"/>
      <c r="J22" s="23"/>
      <c r="K22" s="23"/>
    </row>
    <row r="23" spans="1:11" ht="12.75">
      <c r="A23" s="15"/>
      <c r="B23" s="8" t="s">
        <v>31</v>
      </c>
      <c r="C23" s="81" t="s">
        <v>32</v>
      </c>
      <c r="D23" s="8" t="s">
        <v>5</v>
      </c>
      <c r="E23" s="93" t="s">
        <v>6</v>
      </c>
      <c r="F23" s="8" t="s">
        <v>7</v>
      </c>
      <c r="G23" s="8" t="s">
        <v>8</v>
      </c>
      <c r="H23" s="25"/>
      <c r="I23" s="65"/>
      <c r="J23" s="26"/>
      <c r="K23" s="26"/>
    </row>
    <row r="24" spans="1:11" ht="12.75">
      <c r="A24" s="21"/>
      <c r="B24" s="10"/>
      <c r="C24" s="82"/>
      <c r="D24" s="9">
        <v>40178</v>
      </c>
      <c r="E24" s="94" t="s">
        <v>15</v>
      </c>
      <c r="F24" s="9">
        <v>39813</v>
      </c>
      <c r="G24" s="10" t="s">
        <v>29</v>
      </c>
      <c r="H24" s="25"/>
      <c r="I24" s="27"/>
      <c r="J24" s="28"/>
      <c r="K24" s="26"/>
    </row>
    <row r="25" spans="1:11" ht="13.5" thickBot="1">
      <c r="A25" s="29"/>
      <c r="B25" s="11"/>
      <c r="C25" s="84"/>
      <c r="D25" s="11"/>
      <c r="E25" s="99">
        <v>2009</v>
      </c>
      <c r="F25" s="11"/>
      <c r="G25" s="11"/>
      <c r="H25" s="25"/>
      <c r="I25" s="28"/>
      <c r="J25" s="28"/>
      <c r="K25" s="26" t="s">
        <v>33</v>
      </c>
    </row>
    <row r="26" spans="1:11" ht="13.5" thickTop="1">
      <c r="A26" s="30" t="s">
        <v>2</v>
      </c>
      <c r="B26" s="79"/>
      <c r="C26" s="49"/>
      <c r="D26" s="52"/>
      <c r="E26" s="96"/>
      <c r="F26" s="72"/>
      <c r="G26" s="53"/>
      <c r="H26" s="25"/>
      <c r="I26" s="28"/>
      <c r="J26" s="28"/>
      <c r="K26" s="26"/>
    </row>
    <row r="27" spans="1:11" ht="13.5" thickBot="1">
      <c r="A27" s="73" t="s">
        <v>23</v>
      </c>
      <c r="B27" s="13">
        <f>B14+B19</f>
        <v>337351</v>
      </c>
      <c r="C27" s="13">
        <f>C14+C20</f>
        <v>337226</v>
      </c>
      <c r="D27" s="13">
        <v>323925.8</v>
      </c>
      <c r="E27" s="97">
        <f>D27/C27*100</f>
        <v>96.05599805471701</v>
      </c>
      <c r="F27" s="13">
        <v>316063.82</v>
      </c>
      <c r="G27" s="54">
        <f>D27/F27</f>
        <v>1.02487465980763</v>
      </c>
      <c r="H27" s="25"/>
      <c r="I27" s="28"/>
      <c r="J27" s="28"/>
      <c r="K27" s="26"/>
    </row>
    <row r="28" spans="1:11" ht="12.75">
      <c r="A28" s="21"/>
      <c r="B28" s="55"/>
      <c r="C28" s="55"/>
      <c r="D28" s="56"/>
      <c r="E28" s="102"/>
      <c r="F28" s="55"/>
      <c r="G28" s="104"/>
      <c r="H28" s="26"/>
      <c r="I28" s="28"/>
      <c r="J28" s="28"/>
      <c r="K28" s="26"/>
    </row>
    <row r="29" spans="1:11" ht="13.5" thickBot="1">
      <c r="A29" s="31" t="s">
        <v>24</v>
      </c>
      <c r="B29" s="13">
        <v>58780.4</v>
      </c>
      <c r="C29" s="13">
        <v>114480.2</v>
      </c>
      <c r="D29" s="13">
        <v>98222.72</v>
      </c>
      <c r="E29" s="97">
        <f>D29/C29*100</f>
        <v>85.79887176996547</v>
      </c>
      <c r="F29" s="13">
        <v>52072.36</v>
      </c>
      <c r="G29" s="54">
        <f>D29/F29</f>
        <v>1.8862736392205002</v>
      </c>
      <c r="H29" s="28"/>
      <c r="I29" s="28"/>
      <c r="J29" s="28"/>
      <c r="K29" s="28"/>
    </row>
    <row r="30" spans="1:11" ht="12.75">
      <c r="A30" s="16"/>
      <c r="B30" s="55"/>
      <c r="C30" s="55"/>
      <c r="D30" s="56"/>
      <c r="E30" s="102"/>
      <c r="F30" s="105"/>
      <c r="G30" s="104"/>
      <c r="H30" s="28"/>
      <c r="I30" s="28"/>
      <c r="J30" s="28"/>
      <c r="K30" s="28"/>
    </row>
    <row r="31" spans="1:11" ht="13.5" thickBot="1">
      <c r="A31" s="32" t="s">
        <v>25</v>
      </c>
      <c r="B31" s="57">
        <f>SUM(B27:B30)</f>
        <v>396131.4</v>
      </c>
      <c r="C31" s="57">
        <f>SUM(C27:C30)</f>
        <v>451706.2</v>
      </c>
      <c r="D31" s="57">
        <f>SUM(D27:D30)</f>
        <v>422148.52</v>
      </c>
      <c r="E31" s="103">
        <f>D31/C31*100</f>
        <v>93.45643694950391</v>
      </c>
      <c r="F31" s="57">
        <v>368136.18</v>
      </c>
      <c r="G31" s="58">
        <f>D31/F31</f>
        <v>1.146718369273023</v>
      </c>
      <c r="H31" s="33"/>
      <c r="I31" s="28"/>
      <c r="J31" s="28"/>
      <c r="K31" s="28"/>
    </row>
    <row r="32" ht="13.5" thickTop="1">
      <c r="C32" s="85"/>
    </row>
    <row r="33" ht="12.75">
      <c r="C33" s="85"/>
    </row>
    <row r="34" ht="12.75">
      <c r="C34" s="85"/>
    </row>
    <row r="35" ht="12.75">
      <c r="C35" s="85"/>
    </row>
    <row r="36" ht="12.75">
      <c r="C36" s="85"/>
    </row>
    <row r="38" ht="12.75">
      <c r="I38" s="7"/>
    </row>
    <row r="41" ht="14.25" customHeight="1"/>
    <row r="42" ht="14.25" customHeight="1"/>
    <row r="43" ht="14.25" customHeight="1">
      <c r="A43" s="12"/>
    </row>
    <row r="44" ht="12.75">
      <c r="A44" s="12"/>
    </row>
    <row r="45" ht="12.75">
      <c r="A45" s="12"/>
    </row>
  </sheetData>
  <printOptions/>
  <pageMargins left="0.7874015748031497" right="0.7874015748031497" top="0.3937007874015748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215"/>
  <sheetViews>
    <sheetView workbookViewId="0" topLeftCell="A1">
      <selection activeCell="A2" sqref="A2"/>
    </sheetView>
  </sheetViews>
  <sheetFormatPr defaultColWidth="9.00390625" defaultRowHeight="12.75"/>
  <cols>
    <col min="1" max="1" width="31.25390625" style="0" customWidth="1"/>
    <col min="2" max="3" width="10.125" style="0" customWidth="1"/>
    <col min="4" max="4" width="9.75390625" style="0" customWidth="1"/>
    <col min="5" max="5" width="8.25390625" style="0" customWidth="1"/>
    <col min="6" max="6" width="9.75390625" style="0" customWidth="1"/>
    <col min="7" max="7" width="9.625" style="0" customWidth="1"/>
    <col min="8" max="8" width="11.25390625" style="0" customWidth="1"/>
    <col min="9" max="9" width="12.25390625" style="0" customWidth="1"/>
    <col min="10" max="10" width="8.25390625" style="0" customWidth="1"/>
    <col min="11" max="11" width="10.75390625" style="0" customWidth="1"/>
  </cols>
  <sheetData>
    <row r="2" spans="1:17" ht="15.75">
      <c r="A2" s="106" t="s">
        <v>34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1:17" ht="13.5" thickBo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 t="s">
        <v>35</v>
      </c>
      <c r="L3" s="107"/>
      <c r="M3" s="107"/>
      <c r="N3" s="107"/>
      <c r="O3" s="107"/>
      <c r="P3" s="107"/>
      <c r="Q3" s="107"/>
    </row>
    <row r="4" spans="1:17" ht="14.25" thickBot="1" thickTop="1">
      <c r="A4" s="108"/>
      <c r="B4" s="109"/>
      <c r="C4" s="110" t="s">
        <v>2</v>
      </c>
      <c r="D4" s="109"/>
      <c r="E4" s="109"/>
      <c r="F4" s="109"/>
      <c r="G4" s="111"/>
      <c r="H4" s="112" t="s">
        <v>36</v>
      </c>
      <c r="I4" s="113"/>
      <c r="J4" s="113"/>
      <c r="K4" s="114"/>
      <c r="L4" s="107"/>
      <c r="M4" s="107"/>
      <c r="N4" s="107"/>
      <c r="O4" s="107"/>
      <c r="P4" s="107"/>
      <c r="Q4" s="107"/>
    </row>
    <row r="5" spans="1:17" ht="12.75">
      <c r="A5" s="115"/>
      <c r="B5" s="8"/>
      <c r="C5" s="8"/>
      <c r="D5" s="8"/>
      <c r="E5" s="8" t="s">
        <v>6</v>
      </c>
      <c r="F5" s="8"/>
      <c r="G5" s="8"/>
      <c r="H5" s="116"/>
      <c r="I5" s="8"/>
      <c r="J5" s="8"/>
      <c r="K5" s="117" t="s">
        <v>12</v>
      </c>
      <c r="L5" s="107"/>
      <c r="M5" s="107"/>
      <c r="N5" s="107"/>
      <c r="O5" s="107"/>
      <c r="P5" s="107"/>
      <c r="Q5" s="107"/>
    </row>
    <row r="6" spans="1:17" ht="12.75">
      <c r="A6" s="118" t="s">
        <v>0</v>
      </c>
      <c r="B6" s="10" t="s">
        <v>31</v>
      </c>
      <c r="C6" s="10" t="s">
        <v>32</v>
      </c>
      <c r="D6" s="10" t="s">
        <v>5</v>
      </c>
      <c r="E6" s="10" t="s">
        <v>37</v>
      </c>
      <c r="F6" s="10" t="s">
        <v>7</v>
      </c>
      <c r="G6" s="10" t="s">
        <v>8</v>
      </c>
      <c r="H6" s="10" t="s">
        <v>38</v>
      </c>
      <c r="I6" s="10" t="s">
        <v>5</v>
      </c>
      <c r="J6" s="10" t="s">
        <v>6</v>
      </c>
      <c r="K6" s="117" t="s">
        <v>39</v>
      </c>
      <c r="L6" s="107"/>
      <c r="M6" s="107"/>
      <c r="N6" s="107"/>
      <c r="O6" s="107"/>
      <c r="P6" s="107"/>
      <c r="Q6" s="107"/>
    </row>
    <row r="7" spans="1:17" ht="13.5" thickBot="1">
      <c r="A7" s="119"/>
      <c r="B7" s="11"/>
      <c r="C7" s="11"/>
      <c r="D7" s="120">
        <v>40178</v>
      </c>
      <c r="E7" s="11">
        <v>2009</v>
      </c>
      <c r="F7" s="120">
        <v>39813</v>
      </c>
      <c r="G7" s="11" t="s">
        <v>29</v>
      </c>
      <c r="H7" s="11" t="s">
        <v>11</v>
      </c>
      <c r="I7" s="120">
        <v>40178</v>
      </c>
      <c r="J7" s="11"/>
      <c r="K7" s="121" t="s">
        <v>14</v>
      </c>
      <c r="L7" s="107"/>
      <c r="M7" s="107"/>
      <c r="N7" s="107"/>
      <c r="O7" s="107"/>
      <c r="P7" s="107"/>
      <c r="Q7" s="107"/>
    </row>
    <row r="8" spans="1:17" ht="13.5" thickTop="1">
      <c r="A8" s="122" t="s">
        <v>40</v>
      </c>
      <c r="B8" s="123">
        <v>1256773</v>
      </c>
      <c r="C8" s="124">
        <v>1679734.6</v>
      </c>
      <c r="D8" s="124">
        <v>1668894</v>
      </c>
      <c r="E8" s="125">
        <f>D8/C8*100</f>
        <v>99.35462423647164</v>
      </c>
      <c r="F8" s="124">
        <v>1569693.5</v>
      </c>
      <c r="G8" s="126">
        <f>D8/F8</f>
        <v>1.0631973694227568</v>
      </c>
      <c r="H8" s="124">
        <v>0</v>
      </c>
      <c r="I8" s="124">
        <v>0</v>
      </c>
      <c r="J8" s="124">
        <v>0</v>
      </c>
      <c r="K8" s="127">
        <v>0</v>
      </c>
      <c r="L8" s="107"/>
      <c r="M8" s="107"/>
      <c r="N8" s="107"/>
      <c r="O8" s="107"/>
      <c r="P8" s="107"/>
      <c r="Q8" s="107"/>
    </row>
    <row r="9" spans="1:17" ht="12.75">
      <c r="A9" s="122" t="s">
        <v>28</v>
      </c>
      <c r="B9" s="123">
        <v>12033</v>
      </c>
      <c r="C9" s="124">
        <v>18469.2</v>
      </c>
      <c r="D9" s="124">
        <v>6166</v>
      </c>
      <c r="E9" s="125">
        <f>D9/C9*100</f>
        <v>33.38531176228532</v>
      </c>
      <c r="F9" s="124">
        <v>1805</v>
      </c>
      <c r="G9" s="126">
        <f aca="true" t="shared" si="0" ref="G9:G14">D9/F9</f>
        <v>3.4160664819944597</v>
      </c>
      <c r="H9" s="124">
        <v>0</v>
      </c>
      <c r="I9" s="124">
        <v>0</v>
      </c>
      <c r="J9" s="124">
        <v>0</v>
      </c>
      <c r="K9" s="127">
        <v>0</v>
      </c>
      <c r="L9" s="107"/>
      <c r="M9" s="107"/>
      <c r="N9" s="107"/>
      <c r="O9" s="107"/>
      <c r="P9" s="107"/>
      <c r="Q9" s="107"/>
    </row>
    <row r="10" spans="1:17" ht="12.75">
      <c r="A10" s="122" t="s">
        <v>21</v>
      </c>
      <c r="B10" s="128">
        <v>6710</v>
      </c>
      <c r="C10" s="124">
        <v>6710</v>
      </c>
      <c r="D10" s="124">
        <v>4906</v>
      </c>
      <c r="E10" s="125">
        <f>D10/C10*100</f>
        <v>73.11475409836066</v>
      </c>
      <c r="F10" s="124">
        <v>7186</v>
      </c>
      <c r="G10" s="126">
        <f t="shared" si="0"/>
        <v>0.6827163929863623</v>
      </c>
      <c r="H10" s="124">
        <v>0</v>
      </c>
      <c r="I10" s="124">
        <v>0</v>
      </c>
      <c r="J10" s="124">
        <v>0</v>
      </c>
      <c r="K10" s="129">
        <v>0</v>
      </c>
      <c r="L10" s="107"/>
      <c r="M10" s="107"/>
      <c r="N10" s="107"/>
      <c r="O10" s="107"/>
      <c r="P10" s="107"/>
      <c r="Q10" s="107"/>
    </row>
    <row r="11" spans="1:17" ht="12.75">
      <c r="A11" s="122" t="s">
        <v>30</v>
      </c>
      <c r="B11" s="128">
        <v>0</v>
      </c>
      <c r="C11" s="124">
        <v>136.5</v>
      </c>
      <c r="D11" s="124">
        <v>136.5</v>
      </c>
      <c r="E11" s="125">
        <f>D11/C11*100</f>
        <v>100</v>
      </c>
      <c r="F11" s="124">
        <v>623</v>
      </c>
      <c r="G11" s="126">
        <f t="shared" si="0"/>
        <v>0.21910112359550563</v>
      </c>
      <c r="H11" s="124">
        <v>0</v>
      </c>
      <c r="I11" s="124">
        <v>0</v>
      </c>
      <c r="J11" s="124">
        <v>0</v>
      </c>
      <c r="K11" s="129">
        <v>0</v>
      </c>
      <c r="L11" s="107"/>
      <c r="M11" s="107"/>
      <c r="N11" s="107"/>
      <c r="O11" s="107"/>
      <c r="P11" s="107"/>
      <c r="Q11" s="107"/>
    </row>
    <row r="12" spans="1:17" ht="12.75">
      <c r="A12" s="122" t="s">
        <v>41</v>
      </c>
      <c r="B12" s="128">
        <v>0</v>
      </c>
      <c r="C12" s="124">
        <v>63.3</v>
      </c>
      <c r="D12" s="124">
        <v>63.3</v>
      </c>
      <c r="E12" s="125">
        <f>D12/C12*100</f>
        <v>100</v>
      </c>
      <c r="F12" s="124">
        <v>0</v>
      </c>
      <c r="G12" s="126">
        <v>0</v>
      </c>
      <c r="H12" s="124">
        <v>0</v>
      </c>
      <c r="I12" s="124">
        <v>0</v>
      </c>
      <c r="J12" s="124">
        <v>0</v>
      </c>
      <c r="K12" s="129">
        <v>0</v>
      </c>
      <c r="L12" s="107"/>
      <c r="M12" s="107"/>
      <c r="N12" s="107"/>
      <c r="O12" s="107"/>
      <c r="P12" s="107"/>
      <c r="Q12" s="107"/>
    </row>
    <row r="13" spans="1:17" ht="13.5" thickBot="1">
      <c r="A13" s="115" t="s">
        <v>42</v>
      </c>
      <c r="B13" s="130">
        <v>0</v>
      </c>
      <c r="C13" s="131">
        <v>0</v>
      </c>
      <c r="D13" s="131">
        <v>0</v>
      </c>
      <c r="E13" s="132">
        <v>0</v>
      </c>
      <c r="F13" s="131">
        <v>56.2</v>
      </c>
      <c r="G13" s="133">
        <f t="shared" si="0"/>
        <v>0</v>
      </c>
      <c r="H13" s="131">
        <v>0</v>
      </c>
      <c r="I13" s="131">
        <v>0</v>
      </c>
      <c r="J13" s="131">
        <v>0</v>
      </c>
      <c r="K13" s="134">
        <v>0</v>
      </c>
      <c r="L13" s="107"/>
      <c r="M13" s="107"/>
      <c r="N13" s="107"/>
      <c r="O13" s="107"/>
      <c r="P13" s="107"/>
      <c r="Q13" s="107"/>
    </row>
    <row r="14" spans="1:17" ht="13.5" thickBot="1">
      <c r="A14" s="135" t="s">
        <v>43</v>
      </c>
      <c r="B14" s="136">
        <f>SUM(B8:B13)</f>
        <v>1275516</v>
      </c>
      <c r="C14" s="137">
        <f>SUM(C8:C13)</f>
        <v>1705113.6</v>
      </c>
      <c r="D14" s="137">
        <f>SUM(D8:D13)</f>
        <v>1680165.8</v>
      </c>
      <c r="E14" s="138">
        <f>D14/C14*100</f>
        <v>98.53688340765096</v>
      </c>
      <c r="F14" s="137">
        <f>SUM(F8:F13)</f>
        <v>1579363.7</v>
      </c>
      <c r="G14" s="138">
        <f t="shared" si="0"/>
        <v>1.0638245009683331</v>
      </c>
      <c r="H14" s="137">
        <v>0</v>
      </c>
      <c r="I14" s="137">
        <v>0</v>
      </c>
      <c r="J14" s="137">
        <v>0</v>
      </c>
      <c r="K14" s="139">
        <v>0</v>
      </c>
      <c r="L14" s="107"/>
      <c r="M14" s="107"/>
      <c r="N14" s="107"/>
      <c r="O14" s="107"/>
      <c r="P14" s="107"/>
      <c r="Q14" s="107"/>
    </row>
    <row r="15" spans="1:17" ht="13.5" thickBot="1">
      <c r="A15" s="140"/>
      <c r="B15" s="141"/>
      <c r="C15" s="142" t="s">
        <v>18</v>
      </c>
      <c r="D15" s="143"/>
      <c r="E15" s="144"/>
      <c r="F15" s="144"/>
      <c r="G15" s="145"/>
      <c r="H15" s="146" t="s">
        <v>44</v>
      </c>
      <c r="I15" s="146"/>
      <c r="J15" s="146"/>
      <c r="K15" s="147"/>
      <c r="L15" s="107"/>
      <c r="M15" s="107"/>
      <c r="N15" s="107"/>
      <c r="O15" s="107"/>
      <c r="P15" s="107"/>
      <c r="Q15" s="107"/>
    </row>
    <row r="16" spans="1:17" ht="12.75">
      <c r="A16" s="115"/>
      <c r="B16" s="8"/>
      <c r="C16" s="8"/>
      <c r="D16" s="8"/>
      <c r="E16" s="8" t="s">
        <v>6</v>
      </c>
      <c r="F16" s="8"/>
      <c r="G16" s="8"/>
      <c r="H16" s="116"/>
      <c r="I16" s="8"/>
      <c r="J16" s="8"/>
      <c r="K16" s="117" t="s">
        <v>12</v>
      </c>
      <c r="L16" s="107"/>
      <c r="M16" s="107"/>
      <c r="N16" s="107"/>
      <c r="O16" s="107"/>
      <c r="P16" s="107"/>
      <c r="Q16" s="107"/>
    </row>
    <row r="17" spans="1:17" ht="12.75">
      <c r="A17" s="118" t="s">
        <v>45</v>
      </c>
      <c r="B17" s="10" t="s">
        <v>31</v>
      </c>
      <c r="C17" s="10" t="s">
        <v>32</v>
      </c>
      <c r="D17" s="10" t="s">
        <v>5</v>
      </c>
      <c r="E17" s="10" t="s">
        <v>37</v>
      </c>
      <c r="F17" s="10" t="s">
        <v>7</v>
      </c>
      <c r="G17" s="10" t="s">
        <v>8</v>
      </c>
      <c r="H17" s="10" t="s">
        <v>38</v>
      </c>
      <c r="I17" s="10" t="s">
        <v>5</v>
      </c>
      <c r="J17" s="10" t="s">
        <v>6</v>
      </c>
      <c r="K17" s="117" t="s">
        <v>39</v>
      </c>
      <c r="L17" s="107"/>
      <c r="M17" s="107"/>
      <c r="N17" s="107"/>
      <c r="O17" s="107"/>
      <c r="P17" s="107"/>
      <c r="Q17" s="107"/>
    </row>
    <row r="18" spans="1:17" ht="13.5" thickBot="1">
      <c r="A18" s="119"/>
      <c r="B18" s="11"/>
      <c r="C18" s="11"/>
      <c r="D18" s="120">
        <v>40178</v>
      </c>
      <c r="E18" s="11">
        <v>2009</v>
      </c>
      <c r="F18" s="120">
        <v>39813</v>
      </c>
      <c r="G18" s="11" t="s">
        <v>29</v>
      </c>
      <c r="H18" s="11" t="s">
        <v>11</v>
      </c>
      <c r="I18" s="120">
        <v>40178</v>
      </c>
      <c r="J18" s="11"/>
      <c r="K18" s="121" t="s">
        <v>14</v>
      </c>
      <c r="L18" s="107"/>
      <c r="M18" s="107"/>
      <c r="N18" s="107"/>
      <c r="O18" s="107"/>
      <c r="P18" s="107"/>
      <c r="Q18" s="107"/>
    </row>
    <row r="19" spans="1:17" ht="13.5" thickTop="1">
      <c r="A19" s="148" t="s">
        <v>46</v>
      </c>
      <c r="B19" s="149">
        <v>54003</v>
      </c>
      <c r="C19" s="150">
        <v>74904</v>
      </c>
      <c r="D19" s="150">
        <v>74904</v>
      </c>
      <c r="E19" s="126">
        <f>D19/C19*100</f>
        <v>100</v>
      </c>
      <c r="F19" s="150">
        <v>70442.4</v>
      </c>
      <c r="G19" s="151">
        <f>D19/F19</f>
        <v>1.0633368539402406</v>
      </c>
      <c r="H19" s="150">
        <v>18895</v>
      </c>
      <c r="I19" s="150">
        <v>18924</v>
      </c>
      <c r="J19" s="150">
        <f>I19/H19*100</f>
        <v>100.15347975654936</v>
      </c>
      <c r="K19" s="152">
        <v>-9</v>
      </c>
      <c r="L19" s="107"/>
      <c r="M19" s="107"/>
      <c r="N19" s="107"/>
      <c r="O19" s="107"/>
      <c r="P19" s="107"/>
      <c r="Q19" s="107"/>
    </row>
    <row r="20" spans="1:17" ht="12.75">
      <c r="A20" s="122" t="s">
        <v>47</v>
      </c>
      <c r="B20" s="153">
        <v>104636</v>
      </c>
      <c r="C20" s="124">
        <v>114747.7</v>
      </c>
      <c r="D20" s="124">
        <v>114747.6</v>
      </c>
      <c r="E20" s="126">
        <f>D20/C20*100</f>
        <v>99.99991285228376</v>
      </c>
      <c r="F20" s="124">
        <v>110644</v>
      </c>
      <c r="G20" s="151">
        <f>D20/F20</f>
        <v>1.0370883192943134</v>
      </c>
      <c r="H20" s="124">
        <v>46891</v>
      </c>
      <c r="I20" s="124">
        <v>64204</v>
      </c>
      <c r="J20" s="154">
        <f>I20/H20*100</f>
        <v>136.92179735983453</v>
      </c>
      <c r="K20" s="129">
        <v>-2</v>
      </c>
      <c r="L20" s="107"/>
      <c r="M20" s="107"/>
      <c r="N20" s="107"/>
      <c r="O20" s="107"/>
      <c r="P20" s="107"/>
      <c r="Q20" s="107"/>
    </row>
    <row r="21" spans="1:17" ht="13.5" thickBot="1">
      <c r="A21" s="122" t="s">
        <v>48</v>
      </c>
      <c r="B21" s="153">
        <v>0</v>
      </c>
      <c r="C21" s="124">
        <v>0</v>
      </c>
      <c r="D21" s="124">
        <v>0</v>
      </c>
      <c r="E21" s="133">
        <v>0</v>
      </c>
      <c r="F21" s="155">
        <v>0</v>
      </c>
      <c r="G21" s="156">
        <v>0</v>
      </c>
      <c r="H21" s="157" t="s">
        <v>49</v>
      </c>
      <c r="I21" s="157" t="s">
        <v>49</v>
      </c>
      <c r="J21" s="158" t="s">
        <v>49</v>
      </c>
      <c r="K21" s="159" t="s">
        <v>49</v>
      </c>
      <c r="L21" s="107"/>
      <c r="M21" s="107"/>
      <c r="N21" s="107"/>
      <c r="O21" s="107"/>
      <c r="P21" s="107"/>
      <c r="Q21" s="107"/>
    </row>
    <row r="22" spans="1:17" ht="13.5" thickBot="1">
      <c r="A22" s="135" t="s">
        <v>20</v>
      </c>
      <c r="B22" s="160">
        <f>SUM(B19:B21)</f>
        <v>158639</v>
      </c>
      <c r="C22" s="137">
        <f>SUM(C19:C21)</f>
        <v>189651.7</v>
      </c>
      <c r="D22" s="137">
        <f>SUM(D19:D21)</f>
        <v>189651.6</v>
      </c>
      <c r="E22" s="138">
        <f>D22/C22*100</f>
        <v>99.99994727176187</v>
      </c>
      <c r="F22" s="137">
        <v>181086.4</v>
      </c>
      <c r="G22" s="161">
        <f>D22/F22</f>
        <v>1.0472989688899885</v>
      </c>
      <c r="H22" s="137">
        <f>SUM(H19:H21)</f>
        <v>65786</v>
      </c>
      <c r="I22" s="137">
        <f>SUM(I19:I21)</f>
        <v>83128</v>
      </c>
      <c r="J22" s="162">
        <f>I22/H22*100</f>
        <v>126.3612318730429</v>
      </c>
      <c r="K22" s="139">
        <f>SUM(K19:K21)</f>
        <v>-11</v>
      </c>
      <c r="L22" s="107"/>
      <c r="M22" s="107"/>
      <c r="N22" s="107"/>
      <c r="O22" s="107"/>
      <c r="P22" s="107"/>
      <c r="Q22" s="107"/>
    </row>
    <row r="23" spans="1:17" ht="13.5" thickBot="1">
      <c r="A23" s="163"/>
      <c r="B23" s="164"/>
      <c r="C23" s="142" t="s">
        <v>18</v>
      </c>
      <c r="D23" s="143"/>
      <c r="E23" s="144"/>
      <c r="F23" s="143"/>
      <c r="G23" s="165"/>
      <c r="H23" s="166" t="s">
        <v>50</v>
      </c>
      <c r="I23" s="143"/>
      <c r="J23" s="143"/>
      <c r="K23" s="167"/>
      <c r="L23" s="107"/>
      <c r="M23" s="107"/>
      <c r="N23" s="107"/>
      <c r="O23" s="107"/>
      <c r="P23" s="107"/>
      <c r="Q23" s="107"/>
    </row>
    <row r="24" spans="1:17" ht="12.75">
      <c r="A24" s="115"/>
      <c r="B24" s="8"/>
      <c r="C24" s="8"/>
      <c r="D24" s="8"/>
      <c r="E24" s="8" t="s">
        <v>6</v>
      </c>
      <c r="F24" s="8"/>
      <c r="G24" s="8"/>
      <c r="H24" s="168"/>
      <c r="I24" s="169"/>
      <c r="J24" s="169"/>
      <c r="K24" s="170"/>
      <c r="L24" s="107"/>
      <c r="M24" s="107"/>
      <c r="N24" s="107"/>
      <c r="O24" s="107"/>
      <c r="P24" s="107"/>
      <c r="Q24" s="107"/>
    </row>
    <row r="25" spans="1:17" ht="12.75">
      <c r="A25" s="118" t="s">
        <v>51</v>
      </c>
      <c r="B25" s="10" t="s">
        <v>31</v>
      </c>
      <c r="C25" s="10" t="s">
        <v>32</v>
      </c>
      <c r="D25" s="10" t="s">
        <v>5</v>
      </c>
      <c r="E25" s="10" t="s">
        <v>37</v>
      </c>
      <c r="F25" s="10" t="s">
        <v>7</v>
      </c>
      <c r="G25" s="10" t="s">
        <v>8</v>
      </c>
      <c r="H25" s="168"/>
      <c r="I25" s="171"/>
      <c r="J25" s="171"/>
      <c r="K25" s="172"/>
      <c r="L25" s="107"/>
      <c r="M25" s="107"/>
      <c r="N25" s="107"/>
      <c r="O25" s="107"/>
      <c r="P25" s="107"/>
      <c r="Q25" s="107"/>
    </row>
    <row r="26" spans="1:17" ht="13.5" thickBot="1">
      <c r="A26" s="119"/>
      <c r="B26" s="11"/>
      <c r="C26" s="11"/>
      <c r="D26" s="120">
        <v>40178</v>
      </c>
      <c r="E26" s="11">
        <v>2009</v>
      </c>
      <c r="F26" s="120">
        <v>39813</v>
      </c>
      <c r="G26" s="11" t="s">
        <v>29</v>
      </c>
      <c r="H26" s="173"/>
      <c r="I26" s="174"/>
      <c r="J26" s="174"/>
      <c r="K26" s="175"/>
      <c r="L26" s="107"/>
      <c r="M26" s="107"/>
      <c r="N26" s="107"/>
      <c r="O26" s="107"/>
      <c r="P26" s="107"/>
      <c r="Q26" s="107"/>
    </row>
    <row r="27" spans="1:17" ht="14.25" thickBot="1" thickTop="1">
      <c r="A27" s="176" t="s">
        <v>40</v>
      </c>
      <c r="B27" s="177">
        <v>9842</v>
      </c>
      <c r="C27" s="178">
        <v>9486</v>
      </c>
      <c r="D27" s="178">
        <v>9486</v>
      </c>
      <c r="E27" s="179">
        <v>100</v>
      </c>
      <c r="F27" s="178">
        <v>7328.9</v>
      </c>
      <c r="G27" s="179">
        <f>D27/F27</f>
        <v>1.2943279346150174</v>
      </c>
      <c r="H27" s="180"/>
      <c r="I27" s="181"/>
      <c r="J27" s="182"/>
      <c r="K27" s="183"/>
      <c r="L27" s="107"/>
      <c r="M27" s="107"/>
      <c r="N27" s="107"/>
      <c r="O27" s="107"/>
      <c r="P27" s="107"/>
      <c r="Q27" s="107"/>
    </row>
    <row r="28" spans="1:17" ht="13.5" thickBot="1">
      <c r="A28" s="135" t="s">
        <v>52</v>
      </c>
      <c r="B28" s="160">
        <v>9842</v>
      </c>
      <c r="C28" s="137">
        <v>9486</v>
      </c>
      <c r="D28" s="137">
        <v>9486</v>
      </c>
      <c r="E28" s="184">
        <v>100</v>
      </c>
      <c r="F28" s="137">
        <v>7328.9</v>
      </c>
      <c r="G28" s="185">
        <f>D28/F28</f>
        <v>1.2943279346150174</v>
      </c>
      <c r="H28" s="186"/>
      <c r="I28" s="136"/>
      <c r="J28" s="187"/>
      <c r="K28" s="188"/>
      <c r="L28" s="107"/>
      <c r="M28" s="107"/>
      <c r="N28" s="107"/>
      <c r="O28" s="107"/>
      <c r="P28" s="107"/>
      <c r="Q28" s="107"/>
    </row>
    <row r="29" spans="1:17" ht="12.75">
      <c r="A29" s="115" t="s">
        <v>53</v>
      </c>
      <c r="B29" s="189"/>
      <c r="C29" s="131"/>
      <c r="D29" s="131"/>
      <c r="E29" s="190"/>
      <c r="F29" s="131"/>
      <c r="G29" s="133"/>
      <c r="H29" s="107"/>
      <c r="I29" s="107"/>
      <c r="J29" s="107"/>
      <c r="K29" s="172"/>
      <c r="L29" s="107"/>
      <c r="M29" s="107"/>
      <c r="N29" s="107"/>
      <c r="O29" s="107"/>
      <c r="P29" s="107"/>
      <c r="Q29" s="107"/>
    </row>
    <row r="30" spans="1:17" ht="12.75">
      <c r="A30" s="191" t="s">
        <v>54</v>
      </c>
      <c r="B30" s="192">
        <f>B14+B22+B28</f>
        <v>1443997</v>
      </c>
      <c r="C30" s="154">
        <f>C14+C22+C28</f>
        <v>1904251.3</v>
      </c>
      <c r="D30" s="154">
        <f>D14+D22+D28</f>
        <v>1879303.4000000001</v>
      </c>
      <c r="E30" s="126">
        <f>D30/C30*100</f>
        <v>98.68988405049272</v>
      </c>
      <c r="F30" s="154">
        <f>F14+F22+F28</f>
        <v>1767778.9999999998</v>
      </c>
      <c r="G30" s="126">
        <f>D30/F30</f>
        <v>1.0630872976769157</v>
      </c>
      <c r="H30" s="193"/>
      <c r="I30" s="193"/>
      <c r="J30" s="193"/>
      <c r="K30" s="194"/>
      <c r="L30" s="107"/>
      <c r="M30" s="107"/>
      <c r="N30" s="107"/>
      <c r="O30" s="107"/>
      <c r="P30" s="107"/>
      <c r="Q30" s="107"/>
    </row>
    <row r="31" spans="1:17" ht="12.75">
      <c r="A31" s="195"/>
      <c r="B31" s="196"/>
      <c r="C31" s="197"/>
      <c r="D31" s="197"/>
      <c r="E31" s="133"/>
      <c r="F31" s="197"/>
      <c r="G31" s="198"/>
      <c r="H31" s="199"/>
      <c r="I31" s="199"/>
      <c r="J31" s="199"/>
      <c r="K31" s="200"/>
      <c r="L31" s="107"/>
      <c r="M31" s="107"/>
      <c r="N31" s="107"/>
      <c r="O31" s="107"/>
      <c r="P31" s="107"/>
      <c r="Q31" s="107"/>
    </row>
    <row r="32" spans="1:17" ht="12.75">
      <c r="A32" s="191" t="s">
        <v>24</v>
      </c>
      <c r="B32" s="192">
        <v>820449.4</v>
      </c>
      <c r="C32" s="154">
        <v>943733</v>
      </c>
      <c r="D32" s="154">
        <v>899583.49</v>
      </c>
      <c r="E32" s="126">
        <f>D32/C32*100</f>
        <v>95.32182195599815</v>
      </c>
      <c r="F32" s="154">
        <v>774425.79</v>
      </c>
      <c r="G32" s="126">
        <f>D32/F32</f>
        <v>1.1616135485363936</v>
      </c>
      <c r="H32" s="193"/>
      <c r="I32" s="193"/>
      <c r="J32" s="193"/>
      <c r="K32" s="194"/>
      <c r="L32" s="107"/>
      <c r="M32" s="107"/>
      <c r="N32" s="107"/>
      <c r="O32" s="107"/>
      <c r="P32" s="107"/>
      <c r="Q32" s="107"/>
    </row>
    <row r="33" spans="1:17" ht="12.75">
      <c r="A33" s="115"/>
      <c r="B33" s="189"/>
      <c r="C33" s="131"/>
      <c r="D33" s="131"/>
      <c r="E33" s="133"/>
      <c r="F33" s="131"/>
      <c r="G33" s="133"/>
      <c r="H33" s="107"/>
      <c r="I33" s="107"/>
      <c r="J33" s="107"/>
      <c r="K33" s="172"/>
      <c r="L33" s="107"/>
      <c r="M33" s="107"/>
      <c r="N33" s="107"/>
      <c r="O33" s="107"/>
      <c r="P33" s="107"/>
      <c r="Q33" s="107"/>
    </row>
    <row r="34" spans="1:17" ht="13.5" thickBot="1">
      <c r="A34" s="201" t="s">
        <v>25</v>
      </c>
      <c r="B34" s="202">
        <f>SUM(B30:B33)</f>
        <v>2264446.4</v>
      </c>
      <c r="C34" s="203">
        <f>SUM(C30:C33)</f>
        <v>2847984.3</v>
      </c>
      <c r="D34" s="203">
        <f>SUM(D30:D33)</f>
        <v>2778886.89</v>
      </c>
      <c r="E34" s="204">
        <f>D34/C34*100</f>
        <v>97.57381352137371</v>
      </c>
      <c r="F34" s="203">
        <v>2542204.79</v>
      </c>
      <c r="G34" s="204">
        <f>D34/F34</f>
        <v>1.0931011148004328</v>
      </c>
      <c r="H34" s="205"/>
      <c r="I34" s="205"/>
      <c r="J34" s="205"/>
      <c r="K34" s="206"/>
      <c r="L34" s="107"/>
      <c r="M34" s="107"/>
      <c r="N34" s="107"/>
      <c r="O34" s="107"/>
      <c r="P34" s="107"/>
      <c r="Q34" s="107"/>
    </row>
    <row r="35" spans="1:17" ht="13.5" thickTop="1">
      <c r="A35" s="207"/>
      <c r="B35" s="208"/>
      <c r="C35" s="208"/>
      <c r="D35" s="208"/>
      <c r="E35" s="209"/>
      <c r="F35" s="208"/>
      <c r="G35" s="209"/>
      <c r="H35" s="171"/>
      <c r="I35" s="171"/>
      <c r="J35" s="171"/>
      <c r="K35" s="171"/>
      <c r="L35" s="107"/>
      <c r="M35" s="107"/>
      <c r="N35" s="107"/>
      <c r="O35" s="107"/>
      <c r="P35" s="107"/>
      <c r="Q35" s="107"/>
    </row>
    <row r="36" spans="1:17" ht="12.75">
      <c r="A36" s="107" t="s">
        <v>55</v>
      </c>
      <c r="B36" s="210"/>
      <c r="C36" s="210"/>
      <c r="D36" s="210"/>
      <c r="E36" s="210"/>
      <c r="F36" s="210"/>
      <c r="G36" s="210"/>
      <c r="H36" s="210"/>
      <c r="I36" s="210"/>
      <c r="J36" s="210"/>
      <c r="K36" s="211"/>
      <c r="L36" s="107"/>
      <c r="M36" s="107"/>
      <c r="N36" s="107"/>
      <c r="O36" s="107"/>
      <c r="P36" s="107"/>
      <c r="Q36" s="107"/>
    </row>
    <row r="37" spans="1:17" ht="12.75">
      <c r="A37" s="107"/>
      <c r="B37" s="107"/>
      <c r="C37" s="107"/>
      <c r="D37" s="107"/>
      <c r="E37" s="107"/>
      <c r="F37" s="212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</row>
    <row r="38" spans="1:17" ht="12.75">
      <c r="A38" s="107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</row>
    <row r="39" spans="12:17" ht="12.75">
      <c r="L39" s="107"/>
      <c r="M39" s="107"/>
      <c r="N39" s="107"/>
      <c r="O39" s="107"/>
      <c r="P39" s="107"/>
      <c r="Q39" s="107"/>
    </row>
    <row r="40" spans="12:17" ht="12.75">
      <c r="L40" s="107"/>
      <c r="M40" s="107"/>
      <c r="N40" s="107"/>
      <c r="O40" s="107"/>
      <c r="P40" s="107"/>
      <c r="Q40" s="107"/>
    </row>
    <row r="41" spans="12:17" ht="12.75">
      <c r="L41" s="107"/>
      <c r="M41" s="107"/>
      <c r="N41" s="107"/>
      <c r="O41" s="107"/>
      <c r="P41" s="107"/>
      <c r="Q41" s="107"/>
    </row>
    <row r="42" spans="12:17" ht="12.75">
      <c r="L42" s="107"/>
      <c r="M42" s="107"/>
      <c r="N42" s="107"/>
      <c r="O42" s="107"/>
      <c r="P42" s="107"/>
      <c r="Q42" s="107"/>
    </row>
    <row r="43" spans="12:17" ht="12.75">
      <c r="L43" s="107"/>
      <c r="M43" s="107"/>
      <c r="N43" s="107"/>
      <c r="O43" s="107"/>
      <c r="P43" s="107"/>
      <c r="Q43" s="107"/>
    </row>
    <row r="44" spans="12:17" ht="12.75">
      <c r="L44" s="107"/>
      <c r="M44" s="107"/>
      <c r="N44" s="107"/>
      <c r="O44" s="107"/>
      <c r="P44" s="107"/>
      <c r="Q44" s="107"/>
    </row>
    <row r="45" spans="12:17" ht="12.75">
      <c r="L45" s="107"/>
      <c r="M45" s="107"/>
      <c r="N45" s="107"/>
      <c r="O45" s="107"/>
      <c r="P45" s="107"/>
      <c r="Q45" s="107"/>
    </row>
    <row r="46" spans="12:17" ht="12.75">
      <c r="L46" s="107"/>
      <c r="M46" s="107"/>
      <c r="N46" s="107"/>
      <c r="O46" s="107"/>
      <c r="P46" s="107"/>
      <c r="Q46" s="107"/>
    </row>
    <row r="47" spans="12:17" ht="12.75">
      <c r="L47" s="107"/>
      <c r="M47" s="107"/>
      <c r="N47" s="107"/>
      <c r="O47" s="107"/>
      <c r="P47" s="107"/>
      <c r="Q47" s="107"/>
    </row>
    <row r="48" spans="12:17" ht="12.75">
      <c r="L48" s="171"/>
      <c r="M48" s="107"/>
      <c r="N48" s="107"/>
      <c r="O48" s="107"/>
      <c r="P48" s="107"/>
      <c r="Q48" s="107"/>
    </row>
    <row r="49" spans="12:17" ht="12.75">
      <c r="L49" s="171"/>
      <c r="M49" s="107"/>
      <c r="N49" s="107"/>
      <c r="O49" s="107"/>
      <c r="P49" s="107"/>
      <c r="Q49" s="107"/>
    </row>
    <row r="50" spans="12:17" ht="12.75">
      <c r="L50" s="171"/>
      <c r="M50" s="107"/>
      <c r="N50" s="107"/>
      <c r="O50" s="107"/>
      <c r="P50" s="107"/>
      <c r="Q50" s="107"/>
    </row>
    <row r="51" spans="12:17" ht="12.75">
      <c r="L51" s="171"/>
      <c r="M51" s="107"/>
      <c r="N51" s="107"/>
      <c r="O51" s="107"/>
      <c r="P51" s="107"/>
      <c r="Q51" s="107"/>
    </row>
    <row r="52" spans="12:17" ht="12.75">
      <c r="L52" s="171"/>
      <c r="M52" s="107"/>
      <c r="N52" s="107"/>
      <c r="O52" s="107"/>
      <c r="P52" s="107"/>
      <c r="Q52" s="107"/>
    </row>
    <row r="53" spans="1:17" ht="12.75">
      <c r="A53" s="207"/>
      <c r="B53" s="208"/>
      <c r="C53" s="208"/>
      <c r="D53" s="208"/>
      <c r="E53" s="209"/>
      <c r="F53" s="208"/>
      <c r="G53" s="209"/>
      <c r="H53" s="171"/>
      <c r="I53" s="171"/>
      <c r="J53" s="171"/>
      <c r="K53" s="171"/>
      <c r="L53" s="171"/>
      <c r="M53" s="107"/>
      <c r="N53" s="107"/>
      <c r="O53" s="107"/>
      <c r="P53" s="107"/>
      <c r="Q53" s="107"/>
    </row>
    <row r="54" spans="1:17" ht="12.75">
      <c r="A54" s="207"/>
      <c r="B54" s="208"/>
      <c r="C54" s="208"/>
      <c r="D54" s="208"/>
      <c r="E54" s="209"/>
      <c r="F54" s="208"/>
      <c r="G54" s="209"/>
      <c r="H54" s="171"/>
      <c r="I54" s="171"/>
      <c r="J54" s="171"/>
      <c r="K54" s="171"/>
      <c r="L54" s="171"/>
      <c r="M54" s="107"/>
      <c r="N54" s="107"/>
      <c r="O54" s="107"/>
      <c r="P54" s="107"/>
      <c r="Q54" s="107"/>
    </row>
    <row r="55" spans="1:17" ht="12.75">
      <c r="A55" s="207"/>
      <c r="B55" s="208"/>
      <c r="C55" s="208"/>
      <c r="D55" s="208"/>
      <c r="E55" s="209"/>
      <c r="F55" s="208"/>
      <c r="G55" s="209"/>
      <c r="H55" s="171"/>
      <c r="I55" s="171"/>
      <c r="J55" s="171"/>
      <c r="K55" s="171"/>
      <c r="L55" s="171"/>
      <c r="M55" s="107"/>
      <c r="N55" s="107"/>
      <c r="O55" s="107"/>
      <c r="P55" s="107"/>
      <c r="Q55" s="107"/>
    </row>
    <row r="56" spans="1:17" ht="12.75">
      <c r="A56" s="207"/>
      <c r="B56" s="208"/>
      <c r="C56" s="208"/>
      <c r="D56" s="208"/>
      <c r="E56" s="209"/>
      <c r="F56" s="208"/>
      <c r="G56" s="209"/>
      <c r="H56" s="171"/>
      <c r="I56" s="171"/>
      <c r="J56" s="171"/>
      <c r="K56" s="171"/>
      <c r="L56" s="171"/>
      <c r="M56" s="107"/>
      <c r="N56" s="107"/>
      <c r="O56" s="107"/>
      <c r="P56" s="107"/>
      <c r="Q56" s="107"/>
    </row>
    <row r="57" spans="1:17" ht="12.75">
      <c r="A57" s="207"/>
      <c r="B57" s="208"/>
      <c r="C57" s="208"/>
      <c r="D57" s="208"/>
      <c r="E57" s="209"/>
      <c r="F57" s="208"/>
      <c r="G57" s="209"/>
      <c r="H57" s="171"/>
      <c r="I57" s="171"/>
      <c r="J57" s="171"/>
      <c r="K57" s="171"/>
      <c r="L57" s="171"/>
      <c r="M57" s="107"/>
      <c r="N57" s="107"/>
      <c r="O57" s="107"/>
      <c r="P57" s="107"/>
      <c r="Q57" s="107"/>
    </row>
    <row r="58" spans="1:17" ht="12.75">
      <c r="A58" s="207"/>
      <c r="B58" s="208"/>
      <c r="C58" s="208"/>
      <c r="D58" s="208"/>
      <c r="E58" s="209"/>
      <c r="F58" s="208"/>
      <c r="G58" s="209"/>
      <c r="H58" s="171"/>
      <c r="I58" s="171"/>
      <c r="J58" s="171"/>
      <c r="K58" s="171"/>
      <c r="L58" s="171"/>
      <c r="M58" s="107"/>
      <c r="N58" s="107"/>
      <c r="O58" s="107"/>
      <c r="P58" s="107"/>
      <c r="Q58" s="107"/>
    </row>
    <row r="59" spans="1:17" ht="12.75">
      <c r="A59" s="207"/>
      <c r="B59" s="208"/>
      <c r="C59" s="208"/>
      <c r="D59" s="208"/>
      <c r="E59" s="209"/>
      <c r="F59" s="208"/>
      <c r="G59" s="209"/>
      <c r="H59" s="171"/>
      <c r="I59" s="171"/>
      <c r="J59" s="171"/>
      <c r="K59" s="171"/>
      <c r="L59" s="171"/>
      <c r="M59" s="107"/>
      <c r="N59" s="107"/>
      <c r="O59" s="107"/>
      <c r="P59" s="107"/>
      <c r="Q59" s="107"/>
    </row>
    <row r="60" spans="1:17" ht="12.75">
      <c r="A60" s="207"/>
      <c r="B60" s="208"/>
      <c r="C60" s="208"/>
      <c r="D60" s="208"/>
      <c r="E60" s="209"/>
      <c r="F60" s="208"/>
      <c r="G60" s="209"/>
      <c r="H60" s="171"/>
      <c r="I60" s="171"/>
      <c r="J60" s="171"/>
      <c r="K60" s="171"/>
      <c r="L60" s="171"/>
      <c r="M60" s="107"/>
      <c r="N60" s="107"/>
      <c r="O60" s="107"/>
      <c r="P60" s="107"/>
      <c r="Q60" s="107"/>
    </row>
    <row r="61" spans="1:17" ht="12.75">
      <c r="A61" s="207"/>
      <c r="B61" s="208"/>
      <c r="C61" s="208"/>
      <c r="D61" s="208"/>
      <c r="E61" s="209"/>
      <c r="F61" s="208"/>
      <c r="G61" s="209"/>
      <c r="H61" s="171"/>
      <c r="I61" s="171"/>
      <c r="J61" s="171"/>
      <c r="K61" s="171"/>
      <c r="L61" s="171"/>
      <c r="M61" s="107"/>
      <c r="N61" s="107"/>
      <c r="O61" s="107"/>
      <c r="P61" s="107"/>
      <c r="Q61" s="107"/>
    </row>
    <row r="62" spans="1:17" ht="12.75">
      <c r="A62" s="207"/>
      <c r="B62" s="208"/>
      <c r="C62" s="208"/>
      <c r="D62" s="208"/>
      <c r="E62" s="209"/>
      <c r="F62" s="208"/>
      <c r="G62" s="209"/>
      <c r="H62" s="171"/>
      <c r="I62" s="171"/>
      <c r="J62" s="171"/>
      <c r="K62" s="171"/>
      <c r="L62" s="171"/>
      <c r="M62" s="107"/>
      <c r="N62" s="107"/>
      <c r="O62" s="107"/>
      <c r="P62" s="107"/>
      <c r="Q62" s="107"/>
    </row>
    <row r="63" spans="1:17" ht="12.75">
      <c r="A63" s="207"/>
      <c r="B63" s="208"/>
      <c r="C63" s="208"/>
      <c r="D63" s="208"/>
      <c r="E63" s="209"/>
      <c r="F63" s="208"/>
      <c r="G63" s="209"/>
      <c r="H63" s="171"/>
      <c r="I63" s="171"/>
      <c r="J63" s="171"/>
      <c r="K63" s="171"/>
      <c r="L63" s="171"/>
      <c r="M63" s="107"/>
      <c r="N63" s="107"/>
      <c r="O63" s="107"/>
      <c r="P63" s="107"/>
      <c r="Q63" s="107"/>
    </row>
    <row r="64" spans="1:17" ht="12.75">
      <c r="A64" s="207"/>
      <c r="B64" s="208"/>
      <c r="C64" s="208"/>
      <c r="D64" s="208"/>
      <c r="E64" s="209"/>
      <c r="F64" s="208"/>
      <c r="G64" s="209"/>
      <c r="H64" s="171"/>
      <c r="I64" s="171"/>
      <c r="J64" s="171"/>
      <c r="K64" s="171"/>
      <c r="L64" s="171"/>
      <c r="M64" s="107"/>
      <c r="N64" s="107"/>
      <c r="O64" s="107"/>
      <c r="P64" s="107"/>
      <c r="Q64" s="107"/>
    </row>
    <row r="65" spans="1:17" ht="12.75">
      <c r="A65" s="207"/>
      <c r="B65" s="208"/>
      <c r="C65" s="208"/>
      <c r="D65" s="208"/>
      <c r="E65" s="209"/>
      <c r="F65" s="208"/>
      <c r="G65" s="209"/>
      <c r="H65" s="171"/>
      <c r="I65" s="171"/>
      <c r="J65" s="171"/>
      <c r="K65" s="171"/>
      <c r="L65" s="171"/>
      <c r="M65" s="107"/>
      <c r="N65" s="107"/>
      <c r="O65" s="107"/>
      <c r="P65" s="107"/>
      <c r="Q65" s="107"/>
    </row>
    <row r="66" spans="1:17" ht="12.75">
      <c r="A66" s="207"/>
      <c r="B66" s="208"/>
      <c r="C66" s="208"/>
      <c r="D66" s="208"/>
      <c r="E66" s="209"/>
      <c r="F66" s="208"/>
      <c r="G66" s="209"/>
      <c r="H66" s="171"/>
      <c r="I66" s="171"/>
      <c r="J66" s="171"/>
      <c r="K66" s="171"/>
      <c r="L66" s="171"/>
      <c r="M66" s="107"/>
      <c r="N66" s="107"/>
      <c r="O66" s="107"/>
      <c r="P66" s="107"/>
      <c r="Q66" s="107"/>
    </row>
    <row r="67" spans="1:17" ht="12.75">
      <c r="A67" s="207"/>
      <c r="B67" s="208"/>
      <c r="C67" s="208"/>
      <c r="D67" s="208"/>
      <c r="E67" s="209"/>
      <c r="F67" s="208"/>
      <c r="G67" s="209"/>
      <c r="H67" s="171"/>
      <c r="I67" s="171"/>
      <c r="J67" s="171"/>
      <c r="K67" s="171"/>
      <c r="L67" s="171"/>
      <c r="M67" s="107"/>
      <c r="N67" s="107"/>
      <c r="O67" s="107"/>
      <c r="P67" s="107"/>
      <c r="Q67" s="107"/>
    </row>
    <row r="68" spans="1:17" ht="12.75">
      <c r="A68" s="207"/>
      <c r="B68" s="208"/>
      <c r="C68" s="208"/>
      <c r="D68" s="208"/>
      <c r="E68" s="209"/>
      <c r="F68" s="208"/>
      <c r="G68" s="209"/>
      <c r="H68" s="171"/>
      <c r="I68" s="171"/>
      <c r="J68" s="171"/>
      <c r="K68" s="171"/>
      <c r="L68" s="171"/>
      <c r="M68" s="107"/>
      <c r="N68" s="107"/>
      <c r="O68" s="107"/>
      <c r="P68" s="107"/>
      <c r="Q68" s="107"/>
    </row>
    <row r="69" spans="1:17" ht="12.75">
      <c r="A69" s="207"/>
      <c r="B69" s="208"/>
      <c r="C69" s="208"/>
      <c r="D69" s="208"/>
      <c r="E69" s="209"/>
      <c r="F69" s="208"/>
      <c r="G69" s="209"/>
      <c r="H69" s="171"/>
      <c r="I69" s="171"/>
      <c r="J69" s="171"/>
      <c r="K69" s="171"/>
      <c r="L69" s="171"/>
      <c r="M69" s="107"/>
      <c r="N69" s="107"/>
      <c r="O69" s="107"/>
      <c r="P69" s="107"/>
      <c r="Q69" s="107"/>
    </row>
    <row r="70" spans="1:17" ht="12.75">
      <c r="A70" s="207"/>
      <c r="B70" s="208"/>
      <c r="C70" s="208"/>
      <c r="D70" s="208"/>
      <c r="E70" s="209"/>
      <c r="F70" s="208"/>
      <c r="G70" s="209"/>
      <c r="H70" s="171"/>
      <c r="I70" s="171"/>
      <c r="J70" s="171"/>
      <c r="K70" s="171"/>
      <c r="L70" s="171"/>
      <c r="M70" s="107"/>
      <c r="N70" s="107"/>
      <c r="O70" s="107"/>
      <c r="P70" s="107"/>
      <c r="Q70" s="107"/>
    </row>
    <row r="71" spans="1:17" ht="12.75">
      <c r="A71" s="207"/>
      <c r="B71" s="208"/>
      <c r="C71" s="208"/>
      <c r="D71" s="208"/>
      <c r="E71" s="209"/>
      <c r="F71" s="208"/>
      <c r="G71" s="209"/>
      <c r="H71" s="171"/>
      <c r="I71" s="171"/>
      <c r="J71" s="171"/>
      <c r="K71" s="171"/>
      <c r="L71" s="171"/>
      <c r="M71" s="107"/>
      <c r="N71" s="107"/>
      <c r="O71" s="107"/>
      <c r="P71" s="107"/>
      <c r="Q71" s="107"/>
    </row>
    <row r="72" spans="1:17" ht="12.75">
      <c r="A72" s="207"/>
      <c r="B72" s="208"/>
      <c r="C72" s="208"/>
      <c r="D72" s="208"/>
      <c r="E72" s="209"/>
      <c r="F72" s="208"/>
      <c r="G72" s="209"/>
      <c r="H72" s="171"/>
      <c r="I72" s="171"/>
      <c r="J72" s="171"/>
      <c r="K72" s="171"/>
      <c r="L72" s="171"/>
      <c r="M72" s="107"/>
      <c r="N72" s="107"/>
      <c r="O72" s="107"/>
      <c r="P72" s="107"/>
      <c r="Q72" s="107"/>
    </row>
    <row r="73" spans="12:17" ht="12.75">
      <c r="L73" s="171"/>
      <c r="M73" s="107"/>
      <c r="N73" s="107"/>
      <c r="O73" s="107"/>
      <c r="P73" s="107"/>
      <c r="Q73" s="107"/>
    </row>
    <row r="87" spans="12:17" ht="12.75">
      <c r="L87" s="107"/>
      <c r="M87" s="107"/>
      <c r="N87" s="107"/>
      <c r="O87" s="107"/>
      <c r="P87" s="107"/>
      <c r="Q87" s="107"/>
    </row>
    <row r="88" spans="12:17" ht="12.75">
      <c r="L88" s="107"/>
      <c r="M88" s="107"/>
      <c r="N88" s="107"/>
      <c r="O88" s="107"/>
      <c r="P88" s="107"/>
      <c r="Q88" s="107"/>
    </row>
    <row r="89" spans="12:17" ht="12.75">
      <c r="L89" s="107"/>
      <c r="M89" s="107"/>
      <c r="N89" s="107"/>
      <c r="O89" s="107"/>
      <c r="P89" s="107"/>
      <c r="Q89" s="107"/>
    </row>
    <row r="90" spans="12:17" ht="12.75">
      <c r="L90" s="107"/>
      <c r="M90" s="107"/>
      <c r="N90" s="107"/>
      <c r="O90" s="107"/>
      <c r="P90" s="107"/>
      <c r="Q90" s="107"/>
    </row>
    <row r="91" spans="12:17" ht="12.75">
      <c r="L91" s="107"/>
      <c r="M91" s="107"/>
      <c r="N91" s="107"/>
      <c r="O91" s="107"/>
      <c r="P91" s="107"/>
      <c r="Q91" s="107"/>
    </row>
    <row r="92" spans="12:17" ht="12.75">
      <c r="L92" s="107"/>
      <c r="M92" s="107"/>
      <c r="N92" s="107"/>
      <c r="O92" s="107"/>
      <c r="P92" s="107"/>
      <c r="Q92" s="107"/>
    </row>
    <row r="93" spans="12:17" ht="12.75">
      <c r="L93" s="107"/>
      <c r="M93" s="107"/>
      <c r="N93" s="107"/>
      <c r="O93" s="107"/>
      <c r="P93" s="107"/>
      <c r="Q93" s="107"/>
    </row>
    <row r="94" spans="12:17" ht="12.75">
      <c r="L94" s="107"/>
      <c r="M94" s="107"/>
      <c r="N94" s="107"/>
      <c r="O94" s="107"/>
      <c r="P94" s="107"/>
      <c r="Q94" s="107"/>
    </row>
    <row r="95" spans="12:17" ht="12.75">
      <c r="L95" s="107"/>
      <c r="M95" s="107"/>
      <c r="N95" s="107"/>
      <c r="O95" s="107"/>
      <c r="P95" s="107"/>
      <c r="Q95" s="107"/>
    </row>
    <row r="96" spans="12:17" ht="12.75">
      <c r="L96" s="107"/>
      <c r="M96" s="107"/>
      <c r="N96" s="107"/>
      <c r="O96" s="107"/>
      <c r="P96" s="107"/>
      <c r="Q96" s="107"/>
    </row>
    <row r="97" spans="12:17" ht="12.75">
      <c r="L97" s="107"/>
      <c r="M97" s="107"/>
      <c r="N97" s="107"/>
      <c r="O97" s="107"/>
      <c r="P97" s="107"/>
      <c r="Q97" s="107"/>
    </row>
    <row r="98" spans="12:17" ht="12.75">
      <c r="L98" s="107"/>
      <c r="M98" s="107"/>
      <c r="N98" s="107"/>
      <c r="O98" s="107"/>
      <c r="P98" s="107"/>
      <c r="Q98" s="107"/>
    </row>
    <row r="99" spans="12:17" ht="12.75">
      <c r="L99" s="107"/>
      <c r="M99" s="107"/>
      <c r="N99" s="107"/>
      <c r="O99" s="107"/>
      <c r="P99" s="107"/>
      <c r="Q99" s="107"/>
    </row>
    <row r="100" spans="12:17" ht="12.75">
      <c r="L100" s="107"/>
      <c r="M100" s="107"/>
      <c r="N100" s="107"/>
      <c r="O100" s="107"/>
      <c r="P100" s="107"/>
      <c r="Q100" s="107"/>
    </row>
    <row r="101" spans="12:17" ht="12.75">
      <c r="L101" s="107"/>
      <c r="M101" s="107"/>
      <c r="N101" s="107"/>
      <c r="O101" s="107"/>
      <c r="P101" s="107"/>
      <c r="Q101" s="107"/>
    </row>
    <row r="102" spans="12:17" ht="12.75">
      <c r="L102" s="107"/>
      <c r="M102" s="107"/>
      <c r="N102" s="107"/>
      <c r="O102" s="107"/>
      <c r="P102" s="107"/>
      <c r="Q102" s="107"/>
    </row>
    <row r="103" spans="12:17" ht="12.75">
      <c r="L103" s="107"/>
      <c r="M103" s="107"/>
      <c r="N103" s="107"/>
      <c r="O103" s="107"/>
      <c r="P103" s="107"/>
      <c r="Q103" s="107"/>
    </row>
    <row r="104" spans="12:17" ht="12.75">
      <c r="L104" s="107"/>
      <c r="M104" s="107"/>
      <c r="N104" s="107"/>
      <c r="O104" s="107"/>
      <c r="P104" s="107"/>
      <c r="Q104" s="107"/>
    </row>
    <row r="105" spans="12:17" ht="12.75">
      <c r="L105" s="107"/>
      <c r="M105" s="107"/>
      <c r="N105" s="107"/>
      <c r="O105" s="107"/>
      <c r="P105" s="107"/>
      <c r="Q105" s="107"/>
    </row>
    <row r="106" spans="12:17" ht="12.75">
      <c r="L106" s="107"/>
      <c r="M106" s="107"/>
      <c r="N106" s="107"/>
      <c r="O106" s="107"/>
      <c r="P106" s="107"/>
      <c r="Q106" s="107"/>
    </row>
    <row r="107" spans="12:17" ht="12.75">
      <c r="L107" s="107"/>
      <c r="M107" s="107"/>
      <c r="N107" s="107"/>
      <c r="O107" s="107"/>
      <c r="P107" s="107"/>
      <c r="Q107" s="107"/>
    </row>
    <row r="108" spans="12:17" ht="12.75">
      <c r="L108" s="107"/>
      <c r="M108" s="107"/>
      <c r="N108" s="107"/>
      <c r="O108" s="107"/>
      <c r="P108" s="107"/>
      <c r="Q108" s="107"/>
    </row>
    <row r="109" spans="12:17" ht="12.75">
      <c r="L109" s="107"/>
      <c r="M109" s="107"/>
      <c r="N109" s="107"/>
      <c r="O109" s="107"/>
      <c r="P109" s="107"/>
      <c r="Q109" s="107"/>
    </row>
    <row r="110" spans="12:17" ht="12.75">
      <c r="L110" s="107"/>
      <c r="M110" s="107"/>
      <c r="N110" s="107"/>
      <c r="O110" s="107"/>
      <c r="P110" s="107"/>
      <c r="Q110" s="107"/>
    </row>
    <row r="111" spans="12:17" ht="12.75">
      <c r="L111" s="107"/>
      <c r="M111" s="107"/>
      <c r="N111" s="107"/>
      <c r="O111" s="107"/>
      <c r="P111" s="107"/>
      <c r="Q111" s="107"/>
    </row>
    <row r="112" spans="12:17" ht="12.75">
      <c r="L112" s="107"/>
      <c r="M112" s="107"/>
      <c r="N112" s="107"/>
      <c r="O112" s="107"/>
      <c r="P112" s="107"/>
      <c r="Q112" s="107"/>
    </row>
    <row r="113" spans="12:17" ht="12.75">
      <c r="L113" s="107"/>
      <c r="M113" s="107"/>
      <c r="N113" s="107"/>
      <c r="O113" s="107"/>
      <c r="P113" s="107"/>
      <c r="Q113" s="107"/>
    </row>
    <row r="114" spans="12:17" ht="12.75">
      <c r="L114" s="107"/>
      <c r="M114" s="107"/>
      <c r="N114" s="107"/>
      <c r="O114" s="107"/>
      <c r="P114" s="107"/>
      <c r="Q114" s="107"/>
    </row>
    <row r="115" spans="12:17" ht="12.75">
      <c r="L115" s="107"/>
      <c r="M115" s="107"/>
      <c r="N115" s="107"/>
      <c r="O115" s="107"/>
      <c r="P115" s="107"/>
      <c r="Q115" s="107"/>
    </row>
    <row r="116" spans="12:17" ht="12.75">
      <c r="L116" s="107"/>
      <c r="M116" s="107"/>
      <c r="N116" s="107"/>
      <c r="O116" s="107"/>
      <c r="P116" s="107"/>
      <c r="Q116" s="107"/>
    </row>
    <row r="117" spans="12:17" ht="12.75">
      <c r="L117" s="107"/>
      <c r="M117" s="107"/>
      <c r="N117" s="107"/>
      <c r="O117" s="107"/>
      <c r="P117" s="107"/>
      <c r="Q117" s="107"/>
    </row>
    <row r="118" spans="12:17" ht="12.75">
      <c r="L118" s="107"/>
      <c r="M118" s="107"/>
      <c r="N118" s="107"/>
      <c r="O118" s="107"/>
      <c r="P118" s="107"/>
      <c r="Q118" s="107"/>
    </row>
    <row r="119" spans="12:17" ht="12.75">
      <c r="L119" s="107"/>
      <c r="M119" s="107"/>
      <c r="N119" s="107"/>
      <c r="O119" s="107"/>
      <c r="P119" s="107"/>
      <c r="Q119" s="107"/>
    </row>
    <row r="120" spans="12:17" ht="12.75">
      <c r="L120" s="107"/>
      <c r="M120" s="107"/>
      <c r="N120" s="107"/>
      <c r="O120" s="107"/>
      <c r="P120" s="107"/>
      <c r="Q120" s="107"/>
    </row>
    <row r="121" spans="12:17" ht="12.75">
      <c r="L121" s="107"/>
      <c r="M121" s="107"/>
      <c r="N121" s="107"/>
      <c r="O121" s="107"/>
      <c r="P121" s="107"/>
      <c r="Q121" s="107"/>
    </row>
    <row r="122" spans="12:17" ht="12.75">
      <c r="L122" s="107"/>
      <c r="M122" s="107"/>
      <c r="N122" s="107"/>
      <c r="O122" s="107"/>
      <c r="P122" s="107"/>
      <c r="Q122" s="107"/>
    </row>
    <row r="123" spans="12:17" ht="12.75">
      <c r="L123" s="107"/>
      <c r="M123" s="107"/>
      <c r="N123" s="107"/>
      <c r="O123" s="107"/>
      <c r="P123" s="107"/>
      <c r="Q123" s="107"/>
    </row>
    <row r="124" spans="12:17" ht="12.75">
      <c r="L124" s="107"/>
      <c r="M124" s="107"/>
      <c r="N124" s="107"/>
      <c r="O124" s="107"/>
      <c r="P124" s="107"/>
      <c r="Q124" s="107"/>
    </row>
    <row r="125" spans="12:17" ht="12.75">
      <c r="L125" s="107"/>
      <c r="M125" s="107"/>
      <c r="N125" s="107"/>
      <c r="O125" s="107"/>
      <c r="P125" s="107"/>
      <c r="Q125" s="107"/>
    </row>
    <row r="126" spans="12:17" ht="12.75">
      <c r="L126" s="107"/>
      <c r="M126" s="107"/>
      <c r="N126" s="107"/>
      <c r="O126" s="107"/>
      <c r="P126" s="107"/>
      <c r="Q126" s="107"/>
    </row>
    <row r="127" spans="12:17" ht="12.75">
      <c r="L127" s="107"/>
      <c r="M127" s="107"/>
      <c r="N127" s="107"/>
      <c r="O127" s="107"/>
      <c r="P127" s="107"/>
      <c r="Q127" s="107"/>
    </row>
    <row r="128" spans="12:17" ht="12.75">
      <c r="L128" s="107"/>
      <c r="M128" s="107"/>
      <c r="N128" s="107"/>
      <c r="O128" s="107"/>
      <c r="P128" s="107"/>
      <c r="Q128" s="107"/>
    </row>
    <row r="129" spans="12:17" ht="12.75">
      <c r="L129" s="107"/>
      <c r="M129" s="107"/>
      <c r="N129" s="107"/>
      <c r="O129" s="107"/>
      <c r="P129" s="107"/>
      <c r="Q129" s="107"/>
    </row>
    <row r="130" spans="12:17" ht="12.75">
      <c r="L130" s="107"/>
      <c r="M130" s="107"/>
      <c r="N130" s="107"/>
      <c r="O130" s="107"/>
      <c r="P130" s="107"/>
      <c r="Q130" s="107"/>
    </row>
    <row r="131" spans="12:17" ht="12.75">
      <c r="L131" s="107"/>
      <c r="M131" s="107"/>
      <c r="N131" s="107"/>
      <c r="O131" s="107"/>
      <c r="P131" s="107"/>
      <c r="Q131" s="107"/>
    </row>
    <row r="132" spans="12:17" ht="12.75">
      <c r="L132" s="107"/>
      <c r="M132" s="107"/>
      <c r="N132" s="107"/>
      <c r="O132" s="107"/>
      <c r="P132" s="107"/>
      <c r="Q132" s="107"/>
    </row>
    <row r="133" spans="12:17" ht="12.75">
      <c r="L133" s="107"/>
      <c r="M133" s="107"/>
      <c r="N133" s="107"/>
      <c r="O133" s="107"/>
      <c r="P133" s="107"/>
      <c r="Q133" s="107"/>
    </row>
    <row r="134" spans="12:17" ht="12.75">
      <c r="L134" s="107"/>
      <c r="M134" s="107"/>
      <c r="N134" s="107"/>
      <c r="O134" s="107"/>
      <c r="P134" s="107"/>
      <c r="Q134" s="107"/>
    </row>
    <row r="135" spans="12:17" ht="12.75">
      <c r="L135" s="107"/>
      <c r="M135" s="107"/>
      <c r="N135" s="107"/>
      <c r="O135" s="107"/>
      <c r="P135" s="107"/>
      <c r="Q135" s="107"/>
    </row>
    <row r="136" spans="12:17" ht="12.75">
      <c r="L136" s="107"/>
      <c r="M136" s="107"/>
      <c r="N136" s="107"/>
      <c r="O136" s="107"/>
      <c r="P136" s="107"/>
      <c r="Q136" s="107"/>
    </row>
    <row r="137" spans="12:17" ht="12.75">
      <c r="L137" s="107"/>
      <c r="M137" s="107"/>
      <c r="N137" s="107"/>
      <c r="O137" s="107"/>
      <c r="P137" s="107"/>
      <c r="Q137" s="107"/>
    </row>
    <row r="138" spans="12:17" ht="12.75">
      <c r="L138" s="107"/>
      <c r="M138" s="107"/>
      <c r="N138" s="107"/>
      <c r="O138" s="107"/>
      <c r="P138" s="107"/>
      <c r="Q138" s="107"/>
    </row>
    <row r="139" spans="12:17" ht="12.75">
      <c r="L139" s="107"/>
      <c r="M139" s="107"/>
      <c r="N139" s="107"/>
      <c r="O139" s="107"/>
      <c r="P139" s="107"/>
      <c r="Q139" s="107"/>
    </row>
    <row r="140" spans="12:17" ht="12.75">
      <c r="L140" s="107"/>
      <c r="M140" s="107"/>
      <c r="N140" s="107"/>
      <c r="O140" s="107"/>
      <c r="P140" s="107"/>
      <c r="Q140" s="107"/>
    </row>
    <row r="141" spans="12:17" ht="12.75">
      <c r="L141" s="107"/>
      <c r="M141" s="107"/>
      <c r="N141" s="107"/>
      <c r="O141" s="107"/>
      <c r="P141" s="107"/>
      <c r="Q141" s="107"/>
    </row>
    <row r="142" spans="12:17" ht="12.75">
      <c r="L142" s="107"/>
      <c r="M142" s="107"/>
      <c r="N142" s="107"/>
      <c r="O142" s="107"/>
      <c r="P142" s="107"/>
      <c r="Q142" s="107"/>
    </row>
    <row r="143" spans="12:17" ht="12.75">
      <c r="L143" s="107"/>
      <c r="M143" s="107"/>
      <c r="N143" s="107"/>
      <c r="O143" s="107"/>
      <c r="P143" s="107"/>
      <c r="Q143" s="107"/>
    </row>
    <row r="144" spans="12:17" ht="12.75">
      <c r="L144" s="107"/>
      <c r="M144" s="107"/>
      <c r="N144" s="107"/>
      <c r="O144" s="107"/>
      <c r="P144" s="107"/>
      <c r="Q144" s="107"/>
    </row>
    <row r="145" spans="12:17" ht="12.75">
      <c r="L145" s="107"/>
      <c r="M145" s="107"/>
      <c r="N145" s="107"/>
      <c r="O145" s="107"/>
      <c r="P145" s="107"/>
      <c r="Q145" s="107"/>
    </row>
    <row r="146" spans="12:17" ht="12.75">
      <c r="L146" s="107"/>
      <c r="M146" s="107"/>
      <c r="N146" s="107"/>
      <c r="O146" s="107"/>
      <c r="P146" s="107"/>
      <c r="Q146" s="107"/>
    </row>
    <row r="147" spans="12:17" ht="12.75">
      <c r="L147" s="107"/>
      <c r="M147" s="107"/>
      <c r="N147" s="107"/>
      <c r="O147" s="107"/>
      <c r="P147" s="107"/>
      <c r="Q147" s="107"/>
    </row>
    <row r="148" spans="12:17" ht="12.75">
      <c r="L148" s="107"/>
      <c r="M148" s="107"/>
      <c r="N148" s="107"/>
      <c r="O148" s="107"/>
      <c r="P148" s="107"/>
      <c r="Q148" s="107"/>
    </row>
    <row r="149" spans="12:17" ht="12.75">
      <c r="L149" s="107"/>
      <c r="M149" s="107"/>
      <c r="N149" s="107"/>
      <c r="O149" s="107"/>
      <c r="P149" s="107"/>
      <c r="Q149" s="107"/>
    </row>
    <row r="150" spans="12:17" ht="12.75">
      <c r="L150" s="107"/>
      <c r="M150" s="107"/>
      <c r="N150" s="107"/>
      <c r="O150" s="107"/>
      <c r="P150" s="107"/>
      <c r="Q150" s="107"/>
    </row>
    <row r="151" spans="12:17" ht="12.75">
      <c r="L151" s="107"/>
      <c r="M151" s="107"/>
      <c r="N151" s="107"/>
      <c r="O151" s="107"/>
      <c r="P151" s="107"/>
      <c r="Q151" s="107"/>
    </row>
    <row r="152" spans="12:17" ht="12.75">
      <c r="L152" s="107"/>
      <c r="M152" s="107"/>
      <c r="N152" s="107"/>
      <c r="O152" s="107"/>
      <c r="P152" s="107"/>
      <c r="Q152" s="107"/>
    </row>
    <row r="153" spans="12:17" ht="12.75">
      <c r="L153" s="107"/>
      <c r="M153" s="107"/>
      <c r="N153" s="107"/>
      <c r="O153" s="107"/>
      <c r="P153" s="107"/>
      <c r="Q153" s="107"/>
    </row>
    <row r="154" spans="12:17" ht="12.75">
      <c r="L154" s="107"/>
      <c r="M154" s="107"/>
      <c r="N154" s="107"/>
      <c r="O154" s="107"/>
      <c r="P154" s="107"/>
      <c r="Q154" s="107"/>
    </row>
    <row r="155" spans="12:17" ht="12.75">
      <c r="L155" s="107"/>
      <c r="M155" s="107"/>
      <c r="N155" s="107"/>
      <c r="O155" s="107"/>
      <c r="P155" s="107"/>
      <c r="Q155" s="107"/>
    </row>
    <row r="156" spans="12:17" ht="12.75">
      <c r="L156" s="107"/>
      <c r="M156" s="107"/>
      <c r="N156" s="107"/>
      <c r="O156" s="107"/>
      <c r="P156" s="107"/>
      <c r="Q156" s="107"/>
    </row>
    <row r="157" spans="12:17" ht="12.75">
      <c r="L157" s="107"/>
      <c r="M157" s="107"/>
      <c r="N157" s="107"/>
      <c r="O157" s="107"/>
      <c r="P157" s="107"/>
      <c r="Q157" s="107"/>
    </row>
    <row r="158" spans="12:17" ht="12.75">
      <c r="L158" s="107"/>
      <c r="M158" s="107"/>
      <c r="N158" s="107"/>
      <c r="O158" s="107"/>
      <c r="P158" s="107"/>
      <c r="Q158" s="107"/>
    </row>
    <row r="159" spans="12:17" ht="12.75">
      <c r="L159" s="107"/>
      <c r="M159" s="107"/>
      <c r="N159" s="107"/>
      <c r="O159" s="107"/>
      <c r="P159" s="107"/>
      <c r="Q159" s="107"/>
    </row>
    <row r="160" spans="12:17" ht="12.75">
      <c r="L160" s="107"/>
      <c r="M160" s="107"/>
      <c r="N160" s="107"/>
      <c r="O160" s="107"/>
      <c r="P160" s="107"/>
      <c r="Q160" s="107"/>
    </row>
    <row r="161" spans="12:17" ht="12.75">
      <c r="L161" s="107"/>
      <c r="M161" s="107"/>
      <c r="N161" s="107"/>
      <c r="O161" s="107"/>
      <c r="P161" s="107"/>
      <c r="Q161" s="107"/>
    </row>
    <row r="162" spans="12:17" ht="12.75">
      <c r="L162" s="107"/>
      <c r="M162" s="107"/>
      <c r="N162" s="107"/>
      <c r="O162" s="107"/>
      <c r="P162" s="107"/>
      <c r="Q162" s="107"/>
    </row>
    <row r="163" spans="12:17" ht="12.75">
      <c r="L163" s="107"/>
      <c r="M163" s="107"/>
      <c r="N163" s="107"/>
      <c r="O163" s="107"/>
      <c r="P163" s="107"/>
      <c r="Q163" s="107"/>
    </row>
    <row r="164" spans="12:17" ht="12.75">
      <c r="L164" s="107"/>
      <c r="M164" s="107"/>
      <c r="N164" s="107"/>
      <c r="O164" s="107"/>
      <c r="P164" s="107"/>
      <c r="Q164" s="107"/>
    </row>
    <row r="165" spans="12:17" ht="12.75">
      <c r="L165" s="107"/>
      <c r="M165" s="107"/>
      <c r="N165" s="107"/>
      <c r="O165" s="107"/>
      <c r="P165" s="107"/>
      <c r="Q165" s="107"/>
    </row>
    <row r="166" spans="12:17" ht="12.75">
      <c r="L166" s="107"/>
      <c r="M166" s="107"/>
      <c r="N166" s="107"/>
      <c r="O166" s="107"/>
      <c r="P166" s="107"/>
      <c r="Q166" s="107"/>
    </row>
    <row r="167" spans="12:17" ht="12.75">
      <c r="L167" s="107"/>
      <c r="M167" s="107"/>
      <c r="N167" s="107"/>
      <c r="O167" s="107"/>
      <c r="P167" s="107"/>
      <c r="Q167" s="107"/>
    </row>
    <row r="168" spans="12:17" ht="12.75">
      <c r="L168" s="107"/>
      <c r="M168" s="107"/>
      <c r="N168" s="107"/>
      <c r="O168" s="107"/>
      <c r="P168" s="107"/>
      <c r="Q168" s="107"/>
    </row>
    <row r="169" spans="12:17" ht="12.75">
      <c r="L169" s="107"/>
      <c r="M169" s="107"/>
      <c r="N169" s="107"/>
      <c r="O169" s="107"/>
      <c r="P169" s="107"/>
      <c r="Q169" s="107"/>
    </row>
    <row r="170" spans="12:17" ht="12.75">
      <c r="L170" s="107"/>
      <c r="M170" s="107"/>
      <c r="N170" s="107"/>
      <c r="O170" s="107"/>
      <c r="P170" s="107"/>
      <c r="Q170" s="107"/>
    </row>
    <row r="171" spans="12:17" ht="12.75">
      <c r="L171" s="107"/>
      <c r="M171" s="107"/>
      <c r="N171" s="107"/>
      <c r="O171" s="107"/>
      <c r="P171" s="107"/>
      <c r="Q171" s="107"/>
    </row>
    <row r="172" spans="12:17" ht="12.75">
      <c r="L172" s="107"/>
      <c r="M172" s="107"/>
      <c r="N172" s="107"/>
      <c r="O172" s="107"/>
      <c r="P172" s="107"/>
      <c r="Q172" s="107"/>
    </row>
    <row r="173" spans="12:17" ht="12.75">
      <c r="L173" s="107"/>
      <c r="M173" s="107"/>
      <c r="N173" s="107"/>
      <c r="O173" s="107"/>
      <c r="P173" s="107"/>
      <c r="Q173" s="107"/>
    </row>
    <row r="174" spans="12:17" ht="12.75">
      <c r="L174" s="107"/>
      <c r="M174" s="107"/>
      <c r="N174" s="107"/>
      <c r="O174" s="107"/>
      <c r="P174" s="107"/>
      <c r="Q174" s="107"/>
    </row>
    <row r="175" spans="12:17" ht="12.75">
      <c r="L175" s="107"/>
      <c r="M175" s="107"/>
      <c r="N175" s="107"/>
      <c r="O175" s="107"/>
      <c r="P175" s="107"/>
      <c r="Q175" s="107"/>
    </row>
    <row r="176" spans="12:17" ht="12.75">
      <c r="L176" s="107"/>
      <c r="M176" s="107"/>
      <c r="N176" s="107"/>
      <c r="O176" s="107"/>
      <c r="P176" s="107"/>
      <c r="Q176" s="107"/>
    </row>
    <row r="177" spans="12:17" ht="12.75">
      <c r="L177" s="107"/>
      <c r="M177" s="107"/>
      <c r="N177" s="107"/>
      <c r="O177" s="107"/>
      <c r="P177" s="107"/>
      <c r="Q177" s="107"/>
    </row>
    <row r="178" spans="12:17" ht="12.75">
      <c r="L178" s="107"/>
      <c r="M178" s="107"/>
      <c r="N178" s="107"/>
      <c r="O178" s="107"/>
      <c r="P178" s="107"/>
      <c r="Q178" s="107"/>
    </row>
    <row r="179" spans="12:17" ht="12.75">
      <c r="L179" s="107"/>
      <c r="M179" s="107"/>
      <c r="N179" s="107"/>
      <c r="O179" s="107"/>
      <c r="P179" s="107"/>
      <c r="Q179" s="107"/>
    </row>
    <row r="180" spans="12:17" ht="12.75">
      <c r="L180" s="107"/>
      <c r="M180" s="107"/>
      <c r="N180" s="107"/>
      <c r="O180" s="107"/>
      <c r="P180" s="107"/>
      <c r="Q180" s="107"/>
    </row>
    <row r="181" spans="12:17" ht="12.75">
      <c r="L181" s="107"/>
      <c r="M181" s="107"/>
      <c r="N181" s="107"/>
      <c r="O181" s="107"/>
      <c r="P181" s="107"/>
      <c r="Q181" s="107"/>
    </row>
    <row r="182" spans="12:17" ht="12.75">
      <c r="L182" s="107"/>
      <c r="M182" s="107"/>
      <c r="N182" s="107"/>
      <c r="O182" s="107"/>
      <c r="P182" s="107"/>
      <c r="Q182" s="107"/>
    </row>
    <row r="183" spans="12:17" ht="12.75">
      <c r="L183" s="107"/>
      <c r="M183" s="107"/>
      <c r="N183" s="107"/>
      <c r="O183" s="107"/>
      <c r="P183" s="107"/>
      <c r="Q183" s="107"/>
    </row>
    <row r="184" spans="12:17" ht="12.75">
      <c r="L184" s="107"/>
      <c r="M184" s="107"/>
      <c r="N184" s="107"/>
      <c r="O184" s="107"/>
      <c r="P184" s="107"/>
      <c r="Q184" s="107"/>
    </row>
    <row r="185" spans="12:17" ht="12.75">
      <c r="L185" s="107"/>
      <c r="M185" s="107"/>
      <c r="N185" s="107"/>
      <c r="O185" s="107"/>
      <c r="P185" s="107"/>
      <c r="Q185" s="107"/>
    </row>
    <row r="186" spans="12:17" ht="12.75">
      <c r="L186" s="107"/>
      <c r="M186" s="107"/>
      <c r="N186" s="107"/>
      <c r="O186" s="107"/>
      <c r="P186" s="107"/>
      <c r="Q186" s="107"/>
    </row>
    <row r="187" spans="12:17" ht="12.75">
      <c r="L187" s="107"/>
      <c r="M187" s="107"/>
      <c r="N187" s="107"/>
      <c r="O187" s="107"/>
      <c r="P187" s="107"/>
      <c r="Q187" s="107"/>
    </row>
    <row r="188" spans="12:17" ht="12.75">
      <c r="L188" s="107"/>
      <c r="M188" s="107"/>
      <c r="N188" s="107"/>
      <c r="O188" s="107"/>
      <c r="P188" s="107"/>
      <c r="Q188" s="107"/>
    </row>
    <row r="189" spans="12:17" ht="12.75">
      <c r="L189" s="107"/>
      <c r="M189" s="107"/>
      <c r="N189" s="107"/>
      <c r="O189" s="107"/>
      <c r="P189" s="107"/>
      <c r="Q189" s="107"/>
    </row>
    <row r="190" spans="12:17" ht="12.75">
      <c r="L190" s="107"/>
      <c r="M190" s="107"/>
      <c r="N190" s="107"/>
      <c r="O190" s="107"/>
      <c r="P190" s="107"/>
      <c r="Q190" s="107"/>
    </row>
    <row r="191" spans="12:17" ht="12.75">
      <c r="L191" s="107"/>
      <c r="M191" s="107"/>
      <c r="N191" s="107"/>
      <c r="O191" s="107"/>
      <c r="P191" s="107"/>
      <c r="Q191" s="107"/>
    </row>
    <row r="192" spans="12:17" ht="12.75">
      <c r="L192" s="107"/>
      <c r="M192" s="107"/>
      <c r="N192" s="107"/>
      <c r="O192" s="107"/>
      <c r="P192" s="107"/>
      <c r="Q192" s="107"/>
    </row>
    <row r="193" spans="12:17" ht="12.75">
      <c r="L193" s="107"/>
      <c r="M193" s="107"/>
      <c r="N193" s="107"/>
      <c r="O193" s="107"/>
      <c r="P193" s="107"/>
      <c r="Q193" s="107"/>
    </row>
    <row r="194" spans="12:17" ht="12.75">
      <c r="L194" s="107"/>
      <c r="M194" s="107"/>
      <c r="N194" s="107"/>
      <c r="O194" s="107"/>
      <c r="P194" s="107"/>
      <c r="Q194" s="107"/>
    </row>
    <row r="195" spans="12:17" ht="12.75">
      <c r="L195" s="107"/>
      <c r="M195" s="107"/>
      <c r="N195" s="107"/>
      <c r="O195" s="107"/>
      <c r="P195" s="107"/>
      <c r="Q195" s="107"/>
    </row>
    <row r="196" spans="12:17" ht="12.75">
      <c r="L196" s="107"/>
      <c r="M196" s="107"/>
      <c r="N196" s="107"/>
      <c r="O196" s="107"/>
      <c r="P196" s="107"/>
      <c r="Q196" s="107"/>
    </row>
    <row r="197" spans="12:17" ht="12.75">
      <c r="L197" s="107"/>
      <c r="M197" s="107"/>
      <c r="N197" s="107"/>
      <c r="O197" s="107"/>
      <c r="P197" s="107"/>
      <c r="Q197" s="107"/>
    </row>
    <row r="198" spans="12:17" ht="12.75">
      <c r="L198" s="107"/>
      <c r="M198" s="107"/>
      <c r="N198" s="107"/>
      <c r="O198" s="107"/>
      <c r="P198" s="107"/>
      <c r="Q198" s="107"/>
    </row>
    <row r="199" spans="12:17" ht="12.75">
      <c r="L199" s="107"/>
      <c r="M199" s="107"/>
      <c r="N199" s="107"/>
      <c r="O199" s="107"/>
      <c r="P199" s="107"/>
      <c r="Q199" s="107"/>
    </row>
    <row r="200" spans="12:17" ht="12.75">
      <c r="L200" s="107"/>
      <c r="M200" s="107"/>
      <c r="N200" s="107"/>
      <c r="O200" s="107"/>
      <c r="P200" s="107"/>
      <c r="Q200" s="107"/>
    </row>
    <row r="201" spans="12:17" ht="12.75">
      <c r="L201" s="107"/>
      <c r="M201" s="107"/>
      <c r="N201" s="107"/>
      <c r="O201" s="107"/>
      <c r="P201" s="107"/>
      <c r="Q201" s="107"/>
    </row>
    <row r="202" spans="12:17" ht="12.75">
      <c r="L202" s="107"/>
      <c r="M202" s="107"/>
      <c r="N202" s="107"/>
      <c r="O202" s="107"/>
      <c r="P202" s="107"/>
      <c r="Q202" s="107"/>
    </row>
    <row r="203" spans="12:17" ht="12.75">
      <c r="L203" s="107"/>
      <c r="M203" s="107"/>
      <c r="N203" s="107"/>
      <c r="O203" s="107"/>
      <c r="P203" s="107"/>
      <c r="Q203" s="107"/>
    </row>
    <row r="204" spans="12:17" ht="12.75">
      <c r="L204" s="107"/>
      <c r="M204" s="107"/>
      <c r="N204" s="107"/>
      <c r="O204" s="107"/>
      <c r="P204" s="107"/>
      <c r="Q204" s="107"/>
    </row>
    <row r="205" spans="12:17" ht="12.75">
      <c r="L205" s="107"/>
      <c r="M205" s="107"/>
      <c r="N205" s="107"/>
      <c r="O205" s="107"/>
      <c r="P205" s="107"/>
      <c r="Q205" s="107"/>
    </row>
    <row r="206" spans="12:17" ht="12.75">
      <c r="L206" s="107"/>
      <c r="M206" s="107"/>
      <c r="N206" s="107"/>
      <c r="O206" s="107"/>
      <c r="P206" s="107"/>
      <c r="Q206" s="107"/>
    </row>
    <row r="207" spans="12:17" ht="12.75">
      <c r="L207" s="107"/>
      <c r="M207" s="107"/>
      <c r="N207" s="107"/>
      <c r="O207" s="107"/>
      <c r="P207" s="107"/>
      <c r="Q207" s="107"/>
    </row>
    <row r="208" spans="12:17" ht="12.75">
      <c r="L208" s="107"/>
      <c r="M208" s="107"/>
      <c r="N208" s="107"/>
      <c r="O208" s="107"/>
      <c r="P208" s="107"/>
      <c r="Q208" s="107"/>
    </row>
    <row r="209" spans="12:17" ht="12.75">
      <c r="L209" s="107"/>
      <c r="M209" s="107"/>
      <c r="N209" s="107"/>
      <c r="O209" s="107"/>
      <c r="P209" s="107"/>
      <c r="Q209" s="107"/>
    </row>
    <row r="210" spans="12:17" ht="12.75">
      <c r="L210" s="107"/>
      <c r="M210" s="107"/>
      <c r="N210" s="107"/>
      <c r="O210" s="107"/>
      <c r="P210" s="107"/>
      <c r="Q210" s="107"/>
    </row>
    <row r="211" spans="12:17" ht="12.75">
      <c r="L211" s="107"/>
      <c r="M211" s="107"/>
      <c r="N211" s="107"/>
      <c r="O211" s="107"/>
      <c r="P211" s="107"/>
      <c r="Q211" s="107"/>
    </row>
    <row r="212" spans="12:17" ht="12.75">
      <c r="L212" s="107"/>
      <c r="M212" s="107"/>
      <c r="N212" s="107"/>
      <c r="O212" s="107"/>
      <c r="P212" s="107"/>
      <c r="Q212" s="107"/>
    </row>
    <row r="213" spans="12:17" ht="12.75">
      <c r="L213" s="107"/>
      <c r="M213" s="107"/>
      <c r="N213" s="107"/>
      <c r="O213" s="107"/>
      <c r="P213" s="107"/>
      <c r="Q213" s="107"/>
    </row>
    <row r="214" spans="12:17" ht="12.75">
      <c r="L214" s="107"/>
      <c r="M214" s="107"/>
      <c r="N214" s="107"/>
      <c r="O214" s="107"/>
      <c r="P214" s="107"/>
      <c r="Q214" s="107"/>
    </row>
    <row r="215" spans="12:17" ht="12.75">
      <c r="L215" s="107"/>
      <c r="M215" s="107"/>
      <c r="N215" s="107"/>
      <c r="O215" s="107"/>
      <c r="P215" s="107"/>
      <c r="Q215" s="107"/>
    </row>
    <row r="216" spans="12:17" ht="12.75">
      <c r="L216" s="107"/>
      <c r="M216" s="107"/>
      <c r="N216" s="107"/>
      <c r="O216" s="107"/>
      <c r="P216" s="107"/>
      <c r="Q216" s="107"/>
    </row>
    <row r="217" spans="12:17" ht="12.75">
      <c r="L217" s="107"/>
      <c r="M217" s="107"/>
      <c r="N217" s="107"/>
      <c r="O217" s="107"/>
      <c r="P217" s="107"/>
      <c r="Q217" s="107"/>
    </row>
    <row r="218" spans="12:17" ht="12.75">
      <c r="L218" s="107"/>
      <c r="M218" s="107"/>
      <c r="N218" s="107"/>
      <c r="O218" s="107"/>
      <c r="P218" s="107"/>
      <c r="Q218" s="107"/>
    </row>
    <row r="219" spans="12:17" ht="12.75">
      <c r="L219" s="107"/>
      <c r="M219" s="107"/>
      <c r="N219" s="107"/>
      <c r="O219" s="107"/>
      <c r="P219" s="107"/>
      <c r="Q219" s="107"/>
    </row>
    <row r="220" spans="12:17" ht="12.75">
      <c r="L220" s="107"/>
      <c r="M220" s="107"/>
      <c r="N220" s="107"/>
      <c r="O220" s="107"/>
      <c r="P220" s="107"/>
      <c r="Q220" s="107"/>
    </row>
    <row r="221" spans="12:17" ht="12.75">
      <c r="L221" s="107"/>
      <c r="M221" s="107"/>
      <c r="N221" s="107"/>
      <c r="O221" s="107"/>
      <c r="P221" s="107"/>
      <c r="Q221" s="107"/>
    </row>
    <row r="222" spans="12:17" ht="12.75">
      <c r="L222" s="107"/>
      <c r="M222" s="107"/>
      <c r="N222" s="107"/>
      <c r="O222" s="107"/>
      <c r="P222" s="107"/>
      <c r="Q222" s="107"/>
    </row>
    <row r="223" spans="12:17" ht="12.75">
      <c r="L223" s="107"/>
      <c r="M223" s="107"/>
      <c r="N223" s="107"/>
      <c r="O223" s="107"/>
      <c r="P223" s="107"/>
      <c r="Q223" s="107"/>
    </row>
    <row r="224" spans="12:17" ht="12.75">
      <c r="L224" s="107"/>
      <c r="M224" s="107"/>
      <c r="N224" s="107"/>
      <c r="O224" s="107"/>
      <c r="P224" s="107"/>
      <c r="Q224" s="107"/>
    </row>
    <row r="225" spans="12:17" ht="12.75">
      <c r="L225" s="107"/>
      <c r="M225" s="107"/>
      <c r="N225" s="107"/>
      <c r="O225" s="107"/>
      <c r="P225" s="107"/>
      <c r="Q225" s="107"/>
    </row>
    <row r="226" spans="12:17" ht="12.75">
      <c r="L226" s="107"/>
      <c r="M226" s="107"/>
      <c r="N226" s="107"/>
      <c r="O226" s="107"/>
      <c r="P226" s="107"/>
      <c r="Q226" s="107"/>
    </row>
    <row r="227" spans="12:17" ht="12.75">
      <c r="L227" s="107"/>
      <c r="M227" s="107"/>
      <c r="N227" s="107"/>
      <c r="O227" s="107"/>
      <c r="P227" s="107"/>
      <c r="Q227" s="107"/>
    </row>
    <row r="228" spans="12:17" ht="12.75">
      <c r="L228" s="107"/>
      <c r="M228" s="107"/>
      <c r="N228" s="107"/>
      <c r="O228" s="107"/>
      <c r="P228" s="107"/>
      <c r="Q228" s="107"/>
    </row>
    <row r="229" spans="12:17" ht="12.75">
      <c r="L229" s="107"/>
      <c r="M229" s="107"/>
      <c r="N229" s="107"/>
      <c r="O229" s="107"/>
      <c r="P229" s="107"/>
      <c r="Q229" s="107"/>
    </row>
    <row r="230" spans="12:17" ht="12.75">
      <c r="L230" s="107"/>
      <c r="M230" s="107"/>
      <c r="N230" s="107"/>
      <c r="O230" s="107"/>
      <c r="P230" s="107"/>
      <c r="Q230" s="107"/>
    </row>
    <row r="231" spans="12:17" ht="12.75">
      <c r="L231" s="107"/>
      <c r="M231" s="107"/>
      <c r="N231" s="107"/>
      <c r="O231" s="107"/>
      <c r="P231" s="107"/>
      <c r="Q231" s="107"/>
    </row>
    <row r="232" spans="12:17" ht="12.75">
      <c r="L232" s="107"/>
      <c r="M232" s="107"/>
      <c r="N232" s="107"/>
      <c r="O232" s="107"/>
      <c r="P232" s="107"/>
      <c r="Q232" s="107"/>
    </row>
    <row r="233" spans="12:17" ht="12.75">
      <c r="L233" s="107"/>
      <c r="M233" s="107"/>
      <c r="N233" s="107"/>
      <c r="O233" s="107"/>
      <c r="P233" s="107"/>
      <c r="Q233" s="107"/>
    </row>
    <row r="234" spans="12:17" ht="12.75">
      <c r="L234" s="107"/>
      <c r="M234" s="107"/>
      <c r="N234" s="107"/>
      <c r="O234" s="107"/>
      <c r="P234" s="107"/>
      <c r="Q234" s="107"/>
    </row>
    <row r="235" spans="12:17" ht="12.75">
      <c r="L235" s="107"/>
      <c r="M235" s="107"/>
      <c r="N235" s="107"/>
      <c r="O235" s="107"/>
      <c r="P235" s="107"/>
      <c r="Q235" s="107"/>
    </row>
    <row r="236" spans="12:17" ht="12.75">
      <c r="L236" s="107"/>
      <c r="M236" s="107"/>
      <c r="N236" s="107"/>
      <c r="O236" s="107"/>
      <c r="P236" s="107"/>
      <c r="Q236" s="107"/>
    </row>
    <row r="237" spans="12:17" ht="12.75">
      <c r="L237" s="107"/>
      <c r="M237" s="107"/>
      <c r="N237" s="107"/>
      <c r="O237" s="107"/>
      <c r="P237" s="107"/>
      <c r="Q237" s="107"/>
    </row>
    <row r="238" spans="12:17" ht="12.75">
      <c r="L238" s="107"/>
      <c r="M238" s="107"/>
      <c r="N238" s="107"/>
      <c r="O238" s="107"/>
      <c r="P238" s="107"/>
      <c r="Q238" s="107"/>
    </row>
    <row r="239" spans="12:17" ht="12.75">
      <c r="L239" s="107"/>
      <c r="M239" s="107"/>
      <c r="N239" s="107"/>
      <c r="O239" s="107"/>
      <c r="P239" s="107"/>
      <c r="Q239" s="107"/>
    </row>
    <row r="240" spans="12:17" ht="12.75">
      <c r="L240" s="107"/>
      <c r="M240" s="107"/>
      <c r="N240" s="107"/>
      <c r="O240" s="107"/>
      <c r="P240" s="107"/>
      <c r="Q240" s="107"/>
    </row>
    <row r="241" spans="12:17" ht="12.75">
      <c r="L241" s="107"/>
      <c r="M241" s="107"/>
      <c r="N241" s="107"/>
      <c r="O241" s="107"/>
      <c r="P241" s="107"/>
      <c r="Q241" s="107"/>
    </row>
    <row r="242" spans="12:17" ht="12.75">
      <c r="L242" s="107"/>
      <c r="M242" s="107"/>
      <c r="N242" s="107"/>
      <c r="O242" s="107"/>
      <c r="P242" s="107"/>
      <c r="Q242" s="107"/>
    </row>
    <row r="243" spans="12:17" ht="12.75">
      <c r="L243" s="107"/>
      <c r="M243" s="107"/>
      <c r="N243" s="107"/>
      <c r="O243" s="107"/>
      <c r="P243" s="107"/>
      <c r="Q243" s="107"/>
    </row>
    <row r="244" spans="12:17" ht="12.75">
      <c r="L244" s="107"/>
      <c r="M244" s="107"/>
      <c r="N244" s="107"/>
      <c r="O244" s="107"/>
      <c r="P244" s="107"/>
      <c r="Q244" s="107"/>
    </row>
    <row r="245" spans="12:17" ht="12.75">
      <c r="L245" s="107"/>
      <c r="M245" s="107"/>
      <c r="N245" s="107"/>
      <c r="O245" s="107"/>
      <c r="P245" s="107"/>
      <c r="Q245" s="107"/>
    </row>
    <row r="246" spans="12:17" ht="12.75">
      <c r="L246" s="107"/>
      <c r="M246" s="107"/>
      <c r="N246" s="107"/>
      <c r="O246" s="107"/>
      <c r="P246" s="107"/>
      <c r="Q246" s="107"/>
    </row>
    <row r="247" spans="12:17" ht="12.75">
      <c r="L247" s="107"/>
      <c r="M247" s="107"/>
      <c r="N247" s="107"/>
      <c r="O247" s="107"/>
      <c r="P247" s="107"/>
      <c r="Q247" s="107"/>
    </row>
    <row r="248" spans="12:17" ht="12.75">
      <c r="L248" s="107"/>
      <c r="M248" s="107"/>
      <c r="N248" s="107"/>
      <c r="O248" s="107"/>
      <c r="P248" s="107"/>
      <c r="Q248" s="107"/>
    </row>
    <row r="249" spans="12:17" ht="12.75">
      <c r="L249" s="107"/>
      <c r="M249" s="107"/>
      <c r="N249" s="107"/>
      <c r="O249" s="107"/>
      <c r="P249" s="107"/>
      <c r="Q249" s="107"/>
    </row>
    <row r="250" spans="12:17" ht="12.75">
      <c r="L250" s="107"/>
      <c r="M250" s="107"/>
      <c r="N250" s="107"/>
      <c r="O250" s="107"/>
      <c r="P250" s="107"/>
      <c r="Q250" s="107"/>
    </row>
    <row r="251" spans="12:17" ht="12.75">
      <c r="L251" s="107"/>
      <c r="M251" s="107"/>
      <c r="N251" s="107"/>
      <c r="O251" s="107"/>
      <c r="P251" s="107"/>
      <c r="Q251" s="107"/>
    </row>
    <row r="252" spans="12:17" ht="12.75">
      <c r="L252" s="107"/>
      <c r="M252" s="107"/>
      <c r="N252" s="107"/>
      <c r="O252" s="107"/>
      <c r="P252" s="107"/>
      <c r="Q252" s="107"/>
    </row>
    <row r="253" spans="12:17" ht="12.75">
      <c r="L253" s="107"/>
      <c r="M253" s="107"/>
      <c r="N253" s="107"/>
      <c r="O253" s="107"/>
      <c r="P253" s="107"/>
      <c r="Q253" s="107"/>
    </row>
    <row r="254" spans="12:17" ht="12.75">
      <c r="L254" s="107"/>
      <c r="M254" s="107"/>
      <c r="N254" s="107"/>
      <c r="O254" s="107"/>
      <c r="P254" s="107"/>
      <c r="Q254" s="107"/>
    </row>
    <row r="255" spans="12:17" ht="12.75">
      <c r="L255" s="107"/>
      <c r="M255" s="107"/>
      <c r="N255" s="107"/>
      <c r="O255" s="107"/>
      <c r="P255" s="107"/>
      <c r="Q255" s="107"/>
    </row>
    <row r="256" spans="12:17" ht="12.75">
      <c r="L256" s="107"/>
      <c r="M256" s="107"/>
      <c r="N256" s="107"/>
      <c r="O256" s="107"/>
      <c r="P256" s="107"/>
      <c r="Q256" s="107"/>
    </row>
    <row r="257" spans="12:17" ht="12.75">
      <c r="L257" s="107"/>
      <c r="M257" s="107"/>
      <c r="N257" s="107"/>
      <c r="O257" s="107"/>
      <c r="P257" s="107"/>
      <c r="Q257" s="107"/>
    </row>
    <row r="258" spans="12:17" ht="12.75">
      <c r="L258" s="107"/>
      <c r="M258" s="107"/>
      <c r="N258" s="107"/>
      <c r="O258" s="107"/>
      <c r="P258" s="107"/>
      <c r="Q258" s="107"/>
    </row>
    <row r="259" spans="12:17" ht="12.75">
      <c r="L259" s="107"/>
      <c r="M259" s="107"/>
      <c r="N259" s="107"/>
      <c r="O259" s="107"/>
      <c r="P259" s="107"/>
      <c r="Q259" s="107"/>
    </row>
    <row r="260" spans="12:17" ht="12.75">
      <c r="L260" s="107"/>
      <c r="M260" s="107"/>
      <c r="N260" s="107"/>
      <c r="O260" s="107"/>
      <c r="P260" s="107"/>
      <c r="Q260" s="107"/>
    </row>
    <row r="261" spans="12:17" ht="12.75">
      <c r="L261" s="107"/>
      <c r="M261" s="107"/>
      <c r="N261" s="107"/>
      <c r="O261" s="107"/>
      <c r="P261" s="107"/>
      <c r="Q261" s="107"/>
    </row>
    <row r="262" spans="12:17" ht="12.75">
      <c r="L262" s="107"/>
      <c r="M262" s="107"/>
      <c r="N262" s="107"/>
      <c r="O262" s="107"/>
      <c r="P262" s="107"/>
      <c r="Q262" s="107"/>
    </row>
    <row r="263" spans="12:17" ht="12.75">
      <c r="L263" s="107"/>
      <c r="M263" s="107"/>
      <c r="N263" s="107"/>
      <c r="O263" s="107"/>
      <c r="P263" s="107"/>
      <c r="Q263" s="107"/>
    </row>
    <row r="264" spans="12:17" ht="12.75">
      <c r="L264" s="107"/>
      <c r="M264" s="107"/>
      <c r="N264" s="107"/>
      <c r="O264" s="107"/>
      <c r="P264" s="107"/>
      <c r="Q264" s="107"/>
    </row>
    <row r="265" spans="12:17" ht="12.75">
      <c r="L265" s="107"/>
      <c r="M265" s="107"/>
      <c r="N265" s="107"/>
      <c r="O265" s="107"/>
      <c r="P265" s="107"/>
      <c r="Q265" s="107"/>
    </row>
    <row r="266" spans="12:17" ht="12.75">
      <c r="L266" s="107"/>
      <c r="M266" s="107"/>
      <c r="N266" s="107"/>
      <c r="O266" s="107"/>
      <c r="P266" s="107"/>
      <c r="Q266" s="107"/>
    </row>
    <row r="267" spans="12:17" ht="12.75">
      <c r="L267" s="107"/>
      <c r="M267" s="107"/>
      <c r="N267" s="107"/>
      <c r="O267" s="107"/>
      <c r="P267" s="107"/>
      <c r="Q267" s="107"/>
    </row>
    <row r="268" spans="12:17" ht="12.75">
      <c r="L268" s="107"/>
      <c r="M268" s="107"/>
      <c r="N268" s="107"/>
      <c r="O268" s="107"/>
      <c r="P268" s="107"/>
      <c r="Q268" s="107"/>
    </row>
    <row r="269" spans="12:17" ht="12.75">
      <c r="L269" s="107"/>
      <c r="M269" s="107"/>
      <c r="N269" s="107"/>
      <c r="O269" s="107"/>
      <c r="P269" s="107"/>
      <c r="Q269" s="107"/>
    </row>
    <row r="270" spans="12:17" ht="12.75">
      <c r="L270" s="107"/>
      <c r="M270" s="107"/>
      <c r="N270" s="107"/>
      <c r="O270" s="107"/>
      <c r="P270" s="107"/>
      <c r="Q270" s="107"/>
    </row>
    <row r="271" spans="12:17" ht="12.75">
      <c r="L271" s="107"/>
      <c r="M271" s="107"/>
      <c r="N271" s="107"/>
      <c r="O271" s="107"/>
      <c r="P271" s="107"/>
      <c r="Q271" s="107"/>
    </row>
    <row r="272" spans="12:17" ht="12.75">
      <c r="L272" s="107"/>
      <c r="M272" s="107"/>
      <c r="N272" s="107"/>
      <c r="O272" s="107"/>
      <c r="P272" s="107"/>
      <c r="Q272" s="107"/>
    </row>
    <row r="273" spans="12:17" ht="12.75">
      <c r="L273" s="107"/>
      <c r="M273" s="107"/>
      <c r="N273" s="107"/>
      <c r="O273" s="107"/>
      <c r="P273" s="107"/>
      <c r="Q273" s="107"/>
    </row>
    <row r="274" spans="12:17" ht="12.75">
      <c r="L274" s="107"/>
      <c r="M274" s="107"/>
      <c r="N274" s="107"/>
      <c r="O274" s="107"/>
      <c r="P274" s="107"/>
      <c r="Q274" s="107"/>
    </row>
    <row r="275" spans="12:17" ht="12.75">
      <c r="L275" s="107"/>
      <c r="M275" s="107"/>
      <c r="N275" s="107"/>
      <c r="O275" s="107"/>
      <c r="P275" s="107"/>
      <c r="Q275" s="107"/>
    </row>
    <row r="276" spans="12:17" ht="12.75">
      <c r="L276" s="107"/>
      <c r="M276" s="107"/>
      <c r="N276" s="107"/>
      <c r="O276" s="107"/>
      <c r="P276" s="107"/>
      <c r="Q276" s="107"/>
    </row>
    <row r="277" spans="12:17" ht="12.75">
      <c r="L277" s="107"/>
      <c r="M277" s="107"/>
      <c r="N277" s="107"/>
      <c r="O277" s="107"/>
      <c r="P277" s="107"/>
      <c r="Q277" s="107"/>
    </row>
    <row r="278" spans="12:17" ht="12.75">
      <c r="L278" s="107"/>
      <c r="M278" s="107"/>
      <c r="N278" s="107"/>
      <c r="O278" s="107"/>
      <c r="P278" s="107"/>
      <c r="Q278" s="107"/>
    </row>
    <row r="279" spans="12:17" ht="12.75">
      <c r="L279" s="107"/>
      <c r="M279" s="107"/>
      <c r="N279" s="107"/>
      <c r="O279" s="107"/>
      <c r="P279" s="107"/>
      <c r="Q279" s="107"/>
    </row>
    <row r="280" spans="12:17" ht="12.75">
      <c r="L280" s="107"/>
      <c r="M280" s="107"/>
      <c r="N280" s="107"/>
      <c r="O280" s="107"/>
      <c r="P280" s="107"/>
      <c r="Q280" s="107"/>
    </row>
    <row r="281" spans="12:17" ht="12.75">
      <c r="L281" s="107"/>
      <c r="M281" s="107"/>
      <c r="N281" s="107"/>
      <c r="O281" s="107"/>
      <c r="P281" s="107"/>
      <c r="Q281" s="107"/>
    </row>
    <row r="282" spans="12:17" ht="12.75">
      <c r="L282" s="107"/>
      <c r="M282" s="107"/>
      <c r="N282" s="107"/>
      <c r="O282" s="107"/>
      <c r="P282" s="107"/>
      <c r="Q282" s="107"/>
    </row>
    <row r="283" spans="12:17" ht="12.75">
      <c r="L283" s="107"/>
      <c r="M283" s="107"/>
      <c r="N283" s="107"/>
      <c r="O283" s="107"/>
      <c r="P283" s="107"/>
      <c r="Q283" s="107"/>
    </row>
    <row r="284" spans="12:17" ht="12.75">
      <c r="L284" s="107"/>
      <c r="M284" s="107"/>
      <c r="N284" s="107"/>
      <c r="O284" s="107"/>
      <c r="P284" s="107"/>
      <c r="Q284" s="107"/>
    </row>
    <row r="285" spans="12:17" ht="12.75">
      <c r="L285" s="107"/>
      <c r="M285" s="107"/>
      <c r="N285" s="107"/>
      <c r="O285" s="107"/>
      <c r="P285" s="107"/>
      <c r="Q285" s="107"/>
    </row>
    <row r="286" spans="12:17" ht="12.75">
      <c r="L286" s="107"/>
      <c r="M286" s="107"/>
      <c r="N286" s="107"/>
      <c r="O286" s="107"/>
      <c r="P286" s="107"/>
      <c r="Q286" s="107"/>
    </row>
    <row r="287" spans="12:17" ht="12.75">
      <c r="L287" s="107"/>
      <c r="M287" s="107"/>
      <c r="N287" s="107"/>
      <c r="O287" s="107"/>
      <c r="P287" s="107"/>
      <c r="Q287" s="107"/>
    </row>
    <row r="288" spans="12:17" ht="12.75">
      <c r="L288" s="107"/>
      <c r="M288" s="107"/>
      <c r="N288" s="107"/>
      <c r="O288" s="107"/>
      <c r="P288" s="107"/>
      <c r="Q288" s="107"/>
    </row>
    <row r="289" spans="12:17" ht="12.75">
      <c r="L289" s="107"/>
      <c r="M289" s="107"/>
      <c r="N289" s="107"/>
      <c r="O289" s="107"/>
      <c r="P289" s="107"/>
      <c r="Q289" s="107"/>
    </row>
    <row r="290" spans="12:17" ht="12.75">
      <c r="L290" s="107"/>
      <c r="M290" s="107"/>
      <c r="N290" s="107"/>
      <c r="O290" s="107"/>
      <c r="P290" s="107"/>
      <c r="Q290" s="107"/>
    </row>
    <row r="291" spans="12:17" ht="12.75">
      <c r="L291" s="107"/>
      <c r="M291" s="107"/>
      <c r="N291" s="107"/>
      <c r="O291" s="107"/>
      <c r="P291" s="107"/>
      <c r="Q291" s="107"/>
    </row>
    <row r="292" spans="12:17" ht="12.75">
      <c r="L292" s="107"/>
      <c r="M292" s="107"/>
      <c r="N292" s="107"/>
      <c r="O292" s="107"/>
      <c r="P292" s="107"/>
      <c r="Q292" s="107"/>
    </row>
    <row r="293" spans="12:17" ht="12.75">
      <c r="L293" s="107"/>
      <c r="M293" s="107"/>
      <c r="N293" s="107"/>
      <c r="O293" s="107"/>
      <c r="P293" s="107"/>
      <c r="Q293" s="107"/>
    </row>
    <row r="294" spans="12:17" ht="12.75">
      <c r="L294" s="107"/>
      <c r="M294" s="107"/>
      <c r="N294" s="107"/>
      <c r="O294" s="107"/>
      <c r="P294" s="107"/>
      <c r="Q294" s="107"/>
    </row>
    <row r="295" spans="12:17" ht="12.75">
      <c r="L295" s="107"/>
      <c r="M295" s="107"/>
      <c r="N295" s="107"/>
      <c r="O295" s="107"/>
      <c r="P295" s="107"/>
      <c r="Q295" s="107"/>
    </row>
    <row r="296" spans="12:17" ht="12.75">
      <c r="L296" s="107"/>
      <c r="M296" s="107"/>
      <c r="N296" s="107"/>
      <c r="O296" s="107"/>
      <c r="P296" s="107"/>
      <c r="Q296" s="107"/>
    </row>
    <row r="297" spans="12:17" ht="12.75">
      <c r="L297" s="107"/>
      <c r="M297" s="107"/>
      <c r="N297" s="107"/>
      <c r="O297" s="107"/>
      <c r="P297" s="107"/>
      <c r="Q297" s="107"/>
    </row>
    <row r="298" spans="12:17" ht="12.75">
      <c r="L298" s="107"/>
      <c r="M298" s="107"/>
      <c r="N298" s="107"/>
      <c r="O298" s="107"/>
      <c r="P298" s="107"/>
      <c r="Q298" s="107"/>
    </row>
    <row r="299" spans="12:17" ht="12.75">
      <c r="L299" s="107"/>
      <c r="M299" s="107"/>
      <c r="N299" s="107"/>
      <c r="O299" s="107"/>
      <c r="P299" s="107"/>
      <c r="Q299" s="107"/>
    </row>
    <row r="300" spans="12:17" ht="12.75">
      <c r="L300" s="107"/>
      <c r="M300" s="107"/>
      <c r="N300" s="107"/>
      <c r="O300" s="107"/>
      <c r="P300" s="107"/>
      <c r="Q300" s="107"/>
    </row>
    <row r="301" spans="12:17" ht="12.75">
      <c r="L301" s="107"/>
      <c r="M301" s="107"/>
      <c r="N301" s="107"/>
      <c r="O301" s="107"/>
      <c r="P301" s="107"/>
      <c r="Q301" s="107"/>
    </row>
    <row r="302" spans="12:17" ht="12.75">
      <c r="L302" s="107"/>
      <c r="M302" s="107"/>
      <c r="N302" s="107"/>
      <c r="O302" s="107"/>
      <c r="P302" s="107"/>
      <c r="Q302" s="107"/>
    </row>
    <row r="303" spans="12:17" ht="12.75">
      <c r="L303" s="107"/>
      <c r="M303" s="107"/>
      <c r="N303" s="107"/>
      <c r="O303" s="107"/>
      <c r="P303" s="107"/>
      <c r="Q303" s="107"/>
    </row>
    <row r="304" spans="12:17" ht="12.75">
      <c r="L304" s="107"/>
      <c r="M304" s="107"/>
      <c r="N304" s="107"/>
      <c r="O304" s="107"/>
      <c r="P304" s="107"/>
      <c r="Q304" s="107"/>
    </row>
    <row r="305" spans="12:17" ht="12.75">
      <c r="L305" s="107"/>
      <c r="M305" s="107"/>
      <c r="N305" s="107"/>
      <c r="O305" s="107"/>
      <c r="P305" s="107"/>
      <c r="Q305" s="107"/>
    </row>
    <row r="306" spans="12:17" ht="12.75">
      <c r="L306" s="107"/>
      <c r="M306" s="107"/>
      <c r="N306" s="107"/>
      <c r="O306" s="107"/>
      <c r="P306" s="107"/>
      <c r="Q306" s="107"/>
    </row>
    <row r="307" spans="12:17" ht="12.75">
      <c r="L307" s="107"/>
      <c r="M307" s="107"/>
      <c r="N307" s="107"/>
      <c r="O307" s="107"/>
      <c r="P307" s="107"/>
      <c r="Q307" s="107"/>
    </row>
    <row r="308" spans="12:17" ht="12.75">
      <c r="L308" s="107"/>
      <c r="M308" s="107"/>
      <c r="N308" s="107"/>
      <c r="O308" s="107"/>
      <c r="P308" s="107"/>
      <c r="Q308" s="107"/>
    </row>
    <row r="309" spans="12:17" ht="12.75">
      <c r="L309" s="107"/>
      <c r="M309" s="107"/>
      <c r="N309" s="107"/>
      <c r="O309" s="107"/>
      <c r="P309" s="107"/>
      <c r="Q309" s="107"/>
    </row>
    <row r="310" spans="12:17" ht="12.75">
      <c r="L310" s="107"/>
      <c r="M310" s="107"/>
      <c r="N310" s="107"/>
      <c r="O310" s="107"/>
      <c r="P310" s="107"/>
      <c r="Q310" s="107"/>
    </row>
    <row r="311" spans="12:17" ht="12.75">
      <c r="L311" s="107"/>
      <c r="M311" s="107"/>
      <c r="N311" s="107"/>
      <c r="O311" s="107"/>
      <c r="P311" s="107"/>
      <c r="Q311" s="107"/>
    </row>
    <row r="312" spans="12:17" ht="12.75">
      <c r="L312" s="107"/>
      <c r="M312" s="107"/>
      <c r="N312" s="107"/>
      <c r="O312" s="107"/>
      <c r="P312" s="107"/>
      <c r="Q312" s="107"/>
    </row>
    <row r="313" spans="12:17" ht="12.75">
      <c r="L313" s="107"/>
      <c r="M313" s="107"/>
      <c r="N313" s="107"/>
      <c r="O313" s="107"/>
      <c r="P313" s="107"/>
      <c r="Q313" s="107"/>
    </row>
    <row r="314" spans="12:17" ht="12.75">
      <c r="L314" s="107"/>
      <c r="M314" s="107"/>
      <c r="N314" s="107"/>
      <c r="O314" s="107"/>
      <c r="P314" s="107"/>
      <c r="Q314" s="107"/>
    </row>
    <row r="315" spans="12:17" ht="12.75">
      <c r="L315" s="107"/>
      <c r="M315" s="107"/>
      <c r="N315" s="107"/>
      <c r="O315" s="107"/>
      <c r="P315" s="107"/>
      <c r="Q315" s="107"/>
    </row>
    <row r="316" spans="12:17" ht="12.75">
      <c r="L316" s="107"/>
      <c r="M316" s="107"/>
      <c r="N316" s="107"/>
      <c r="O316" s="107"/>
      <c r="P316" s="107"/>
      <c r="Q316" s="107"/>
    </row>
    <row r="317" spans="12:17" ht="12.75">
      <c r="L317" s="107"/>
      <c r="M317" s="107"/>
      <c r="N317" s="107"/>
      <c r="O317" s="107"/>
      <c r="P317" s="107"/>
      <c r="Q317" s="107"/>
    </row>
    <row r="318" spans="12:17" ht="12.75">
      <c r="L318" s="107"/>
      <c r="M318" s="107"/>
      <c r="N318" s="107"/>
      <c r="O318" s="107"/>
      <c r="P318" s="107"/>
      <c r="Q318" s="107"/>
    </row>
    <row r="319" spans="12:17" ht="12.75">
      <c r="L319" s="107"/>
      <c r="M319" s="107"/>
      <c r="N319" s="107"/>
      <c r="O319" s="107"/>
      <c r="P319" s="107"/>
      <c r="Q319" s="107"/>
    </row>
    <row r="320" spans="12:17" ht="12.75">
      <c r="L320" s="107"/>
      <c r="M320" s="107"/>
      <c r="N320" s="107"/>
      <c r="O320" s="107"/>
      <c r="P320" s="107"/>
      <c r="Q320" s="107"/>
    </row>
    <row r="321" spans="12:17" ht="12.75">
      <c r="L321" s="107"/>
      <c r="M321" s="107"/>
      <c r="N321" s="107"/>
      <c r="O321" s="107"/>
      <c r="P321" s="107"/>
      <c r="Q321" s="107"/>
    </row>
    <row r="322" spans="12:17" ht="12.75">
      <c r="L322" s="107"/>
      <c r="M322" s="107"/>
      <c r="N322" s="107"/>
      <c r="O322" s="107"/>
      <c r="P322" s="107"/>
      <c r="Q322" s="107"/>
    </row>
    <row r="323" spans="12:17" ht="12.75">
      <c r="L323" s="107"/>
      <c r="M323" s="107"/>
      <c r="N323" s="107"/>
      <c r="O323" s="107"/>
      <c r="P323" s="107"/>
      <c r="Q323" s="107"/>
    </row>
    <row r="324" spans="12:17" ht="12.75">
      <c r="L324" s="107"/>
      <c r="M324" s="107"/>
      <c r="N324" s="107"/>
      <c r="O324" s="107"/>
      <c r="P324" s="107"/>
      <c r="Q324" s="107"/>
    </row>
    <row r="325" spans="12:17" ht="12.75">
      <c r="L325" s="107"/>
      <c r="M325" s="107"/>
      <c r="N325" s="107"/>
      <c r="O325" s="107"/>
      <c r="P325" s="107"/>
      <c r="Q325" s="107"/>
    </row>
    <row r="326" spans="12:17" ht="12.75">
      <c r="L326" s="107"/>
      <c r="M326" s="107"/>
      <c r="N326" s="107"/>
      <c r="O326" s="107"/>
      <c r="P326" s="107"/>
      <c r="Q326" s="107"/>
    </row>
    <row r="327" spans="12:17" ht="12.75">
      <c r="L327" s="107"/>
      <c r="M327" s="107"/>
      <c r="N327" s="107"/>
      <c r="O327" s="107"/>
      <c r="P327" s="107"/>
      <c r="Q327" s="107"/>
    </row>
    <row r="328" spans="12:17" ht="12.75">
      <c r="L328" s="107"/>
      <c r="M328" s="107"/>
      <c r="N328" s="107"/>
      <c r="O328" s="107"/>
      <c r="P328" s="107"/>
      <c r="Q328" s="107"/>
    </row>
    <row r="329" spans="12:17" ht="12.75">
      <c r="L329" s="107"/>
      <c r="M329" s="107"/>
      <c r="N329" s="107"/>
      <c r="O329" s="107"/>
      <c r="P329" s="107"/>
      <c r="Q329" s="107"/>
    </row>
    <row r="330" spans="12:17" ht="12.75">
      <c r="L330" s="107"/>
      <c r="M330" s="107"/>
      <c r="N330" s="107"/>
      <c r="O330" s="107"/>
      <c r="P330" s="107"/>
      <c r="Q330" s="107"/>
    </row>
    <row r="331" spans="12:17" ht="12.75">
      <c r="L331" s="107"/>
      <c r="M331" s="107"/>
      <c r="N331" s="107"/>
      <c r="O331" s="107"/>
      <c r="P331" s="107"/>
      <c r="Q331" s="107"/>
    </row>
    <row r="332" spans="12:17" ht="12.75">
      <c r="L332" s="107"/>
      <c r="M332" s="107"/>
      <c r="N332" s="107"/>
      <c r="O332" s="107"/>
      <c r="P332" s="107"/>
      <c r="Q332" s="107"/>
    </row>
    <row r="333" spans="12:17" ht="12.75">
      <c r="L333" s="107"/>
      <c r="M333" s="107"/>
      <c r="N333" s="107"/>
      <c r="O333" s="107"/>
      <c r="P333" s="107"/>
      <c r="Q333" s="107"/>
    </row>
    <row r="334" spans="12:17" ht="12.75">
      <c r="L334" s="107"/>
      <c r="M334" s="107"/>
      <c r="N334" s="107"/>
      <c r="O334" s="107"/>
      <c r="P334" s="107"/>
      <c r="Q334" s="107"/>
    </row>
    <row r="335" spans="12:17" ht="12.75">
      <c r="L335" s="107"/>
      <c r="M335" s="107"/>
      <c r="N335" s="107"/>
      <c r="O335" s="107"/>
      <c r="P335" s="107"/>
      <c r="Q335" s="107"/>
    </row>
    <row r="336" spans="1:17" ht="12.75">
      <c r="A336" s="107"/>
      <c r="B336" s="107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</row>
    <row r="337" spans="1:17" ht="12.75">
      <c r="A337" s="107"/>
      <c r="B337" s="107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</row>
    <row r="338" spans="1:17" ht="12.75">
      <c r="A338" s="107"/>
      <c r="B338" s="107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</row>
    <row r="339" spans="1:17" ht="12.75">
      <c r="A339" s="107"/>
      <c r="B339" s="107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</row>
    <row r="340" spans="1:17" ht="12.75">
      <c r="A340" s="107"/>
      <c r="B340" s="107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</row>
    <row r="341" spans="1:17" ht="12.75">
      <c r="A341" s="107"/>
      <c r="B341" s="107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</row>
    <row r="342" spans="1:17" ht="12.75">
      <c r="A342" s="107"/>
      <c r="B342" s="107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</row>
    <row r="343" spans="1:17" ht="12.75">
      <c r="A343" s="107"/>
      <c r="B343" s="107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</row>
    <row r="344" spans="1:17" ht="12.75">
      <c r="A344" s="107"/>
      <c r="B344" s="107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</row>
    <row r="345" spans="1:17" ht="12.75">
      <c r="A345" s="107"/>
      <c r="B345" s="107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</row>
    <row r="346" spans="1:17" ht="12.75">
      <c r="A346" s="107"/>
      <c r="B346" s="107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</row>
    <row r="347" spans="1:17" ht="12.75">
      <c r="A347" s="107"/>
      <c r="B347" s="107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</row>
    <row r="348" spans="1:17" ht="12.75">
      <c r="A348" s="107"/>
      <c r="B348" s="107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</row>
    <row r="349" spans="1:17" ht="12.75">
      <c r="A349" s="107"/>
      <c r="B349" s="107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</row>
    <row r="350" spans="1:17" ht="12.75">
      <c r="A350" s="107"/>
      <c r="B350" s="107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</row>
    <row r="351" spans="1:17" ht="12.75">
      <c r="A351" s="107"/>
      <c r="B351" s="107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</row>
    <row r="352" spans="1:17" ht="12.75">
      <c r="A352" s="107"/>
      <c r="B352" s="107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</row>
    <row r="353" spans="1:17" ht="12.75">
      <c r="A353" s="107"/>
      <c r="B353" s="107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</row>
    <row r="354" spans="1:17" ht="12.75">
      <c r="A354" s="107"/>
      <c r="B354" s="107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</row>
    <row r="355" spans="1:17" ht="12.75">
      <c r="A355" s="107"/>
      <c r="B355" s="107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</row>
    <row r="356" spans="1:17" ht="12.75">
      <c r="A356" s="107"/>
      <c r="B356" s="107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</row>
    <row r="357" spans="1:17" ht="12.75">
      <c r="A357" s="107"/>
      <c r="B357" s="107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</row>
    <row r="358" spans="1:17" ht="12.75">
      <c r="A358" s="107"/>
      <c r="B358" s="107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</row>
    <row r="359" spans="1:17" ht="12.75">
      <c r="A359" s="107"/>
      <c r="B359" s="107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</row>
    <row r="360" spans="1:17" ht="12.75">
      <c r="A360" s="107"/>
      <c r="B360" s="107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</row>
    <row r="361" spans="1:17" ht="12.75">
      <c r="A361" s="107"/>
      <c r="B361" s="107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</row>
    <row r="362" spans="1:17" ht="12.75">
      <c r="A362" s="107"/>
      <c r="B362" s="107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</row>
    <row r="363" spans="1:17" ht="12.75">
      <c r="A363" s="107"/>
      <c r="B363" s="107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</row>
    <row r="364" spans="1:17" ht="12.75">
      <c r="A364" s="107"/>
      <c r="B364" s="107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</row>
    <row r="365" spans="1:17" ht="12.75">
      <c r="A365" s="107"/>
      <c r="B365" s="107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</row>
    <row r="366" spans="1:17" ht="12.75">
      <c r="A366" s="107"/>
      <c r="B366" s="107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</row>
    <row r="367" spans="1:17" ht="12.75">
      <c r="A367" s="107"/>
      <c r="B367" s="107"/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</row>
    <row r="368" spans="1:17" ht="12.75">
      <c r="A368" s="107"/>
      <c r="B368" s="107"/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</row>
    <row r="369" spans="1:17" ht="12.75">
      <c r="A369" s="107"/>
      <c r="B369" s="107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</row>
    <row r="370" spans="1:17" ht="12.75">
      <c r="A370" s="107"/>
      <c r="B370" s="107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</row>
    <row r="371" spans="1:17" ht="12.75">
      <c r="A371" s="107"/>
      <c r="B371" s="107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</row>
    <row r="372" spans="1:17" ht="12.75">
      <c r="A372" s="107"/>
      <c r="B372" s="107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</row>
    <row r="373" spans="1:17" ht="12.75">
      <c r="A373" s="107"/>
      <c r="B373" s="107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</row>
    <row r="374" spans="1:17" ht="12.75">
      <c r="A374" s="107"/>
      <c r="B374" s="107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</row>
    <row r="375" spans="1:17" ht="12.75">
      <c r="A375" s="107"/>
      <c r="B375" s="107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</row>
    <row r="376" spans="1:17" ht="12.75">
      <c r="A376" s="107"/>
      <c r="B376" s="107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</row>
    <row r="377" spans="1:17" ht="12.75">
      <c r="A377" s="107"/>
      <c r="B377" s="107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</row>
    <row r="378" spans="1:17" ht="12.75">
      <c r="A378" s="107"/>
      <c r="B378" s="107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</row>
    <row r="379" spans="1:17" ht="12.75">
      <c r="A379" s="107"/>
      <c r="B379" s="107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</row>
    <row r="380" spans="1:17" ht="12.75">
      <c r="A380" s="107"/>
      <c r="B380" s="107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</row>
    <row r="381" spans="1:17" ht="12.75">
      <c r="A381" s="107"/>
      <c r="B381" s="107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</row>
    <row r="382" spans="1:17" ht="12.75">
      <c r="A382" s="107"/>
      <c r="B382" s="107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</row>
    <row r="383" spans="1:17" ht="12.75">
      <c r="A383" s="107"/>
      <c r="B383" s="107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</row>
    <row r="384" spans="1:17" ht="12.75">
      <c r="A384" s="107"/>
      <c r="B384" s="107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</row>
    <row r="385" spans="1:17" ht="12.75">
      <c r="A385" s="107"/>
      <c r="B385" s="107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</row>
    <row r="386" spans="1:17" ht="12.75">
      <c r="A386" s="107"/>
      <c r="B386" s="107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</row>
    <row r="387" spans="1:17" ht="12.75">
      <c r="A387" s="107"/>
      <c r="B387" s="107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</row>
    <row r="388" spans="1:17" ht="12.75">
      <c r="A388" s="107"/>
      <c r="B388" s="107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</row>
    <row r="389" spans="1:17" ht="12.75">
      <c r="A389" s="107"/>
      <c r="B389" s="107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</row>
    <row r="390" spans="1:17" ht="12.75">
      <c r="A390" s="107"/>
      <c r="B390" s="107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</row>
    <row r="391" spans="1:17" ht="12.75">
      <c r="A391" s="107"/>
      <c r="B391" s="107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</row>
    <row r="392" spans="1:17" ht="12.75">
      <c r="A392" s="107"/>
      <c r="B392" s="107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</row>
    <row r="393" spans="1:17" ht="12.75">
      <c r="A393" s="107"/>
      <c r="B393" s="107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</row>
    <row r="394" spans="1:17" ht="12.75">
      <c r="A394" s="107"/>
      <c r="B394" s="107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</row>
    <row r="395" spans="1:17" ht="12.75">
      <c r="A395" s="107"/>
      <c r="B395" s="107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</row>
    <row r="396" spans="1:17" ht="12.75">
      <c r="A396" s="107"/>
      <c r="B396" s="107"/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</row>
    <row r="397" spans="1:17" ht="12.75">
      <c r="A397" s="107"/>
      <c r="B397" s="107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</row>
    <row r="398" spans="1:17" ht="12.75">
      <c r="A398" s="107"/>
      <c r="B398" s="107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</row>
    <row r="399" spans="1:17" ht="12.75">
      <c r="A399" s="107"/>
      <c r="B399" s="107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</row>
    <row r="400" spans="1:17" ht="12.75">
      <c r="A400" s="107"/>
      <c r="B400" s="107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</row>
    <row r="401" spans="1:17" ht="12.75">
      <c r="A401" s="107"/>
      <c r="B401" s="107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</row>
    <row r="402" spans="1:17" ht="12.75">
      <c r="A402" s="107"/>
      <c r="B402" s="107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</row>
    <row r="403" spans="1:17" ht="12.75">
      <c r="A403" s="107"/>
      <c r="B403" s="107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</row>
    <row r="404" spans="1:17" ht="12.75">
      <c r="A404" s="107"/>
      <c r="B404" s="107"/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</row>
    <row r="405" spans="1:17" ht="12.75">
      <c r="A405" s="107"/>
      <c r="B405" s="107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</row>
    <row r="406" spans="1:17" ht="12.75">
      <c r="A406" s="107"/>
      <c r="B406" s="107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</row>
    <row r="407" spans="1:17" ht="12.75">
      <c r="A407" s="107"/>
      <c r="B407" s="107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</row>
    <row r="408" spans="1:17" ht="12.75">
      <c r="A408" s="107"/>
      <c r="B408" s="107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</row>
    <row r="409" spans="1:17" ht="12.75">
      <c r="A409" s="107"/>
      <c r="B409" s="107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</row>
    <row r="410" spans="1:17" ht="12.75">
      <c r="A410" s="107"/>
      <c r="B410" s="107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</row>
    <row r="411" spans="1:17" ht="12.75">
      <c r="A411" s="107"/>
      <c r="B411" s="107"/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</row>
    <row r="412" spans="1:17" ht="12.75">
      <c r="A412" s="107"/>
      <c r="B412" s="107"/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</row>
    <row r="413" spans="1:17" ht="12.75">
      <c r="A413" s="107"/>
      <c r="B413" s="107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</row>
    <row r="414" spans="1:17" ht="12.75">
      <c r="A414" s="107"/>
      <c r="B414" s="107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</row>
    <row r="415" spans="1:17" ht="12.75">
      <c r="A415" s="107"/>
      <c r="B415" s="107"/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</row>
    <row r="416" spans="1:17" ht="12.75">
      <c r="A416" s="107"/>
      <c r="B416" s="107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</row>
    <row r="417" spans="1:17" ht="12.75">
      <c r="A417" s="107"/>
      <c r="B417" s="107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</row>
    <row r="418" spans="1:17" ht="12.75">
      <c r="A418" s="107"/>
      <c r="B418" s="107"/>
      <c r="C418" s="107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</row>
    <row r="419" spans="1:17" ht="12.75">
      <c r="A419" s="107"/>
      <c r="B419" s="107"/>
      <c r="C419" s="107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</row>
    <row r="420" spans="1:17" ht="12.75">
      <c r="A420" s="107"/>
      <c r="B420" s="107"/>
      <c r="C420" s="107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</row>
    <row r="421" spans="1:17" ht="12.75">
      <c r="A421" s="107"/>
      <c r="B421" s="107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</row>
    <row r="422" spans="1:17" ht="12.75">
      <c r="A422" s="107"/>
      <c r="B422" s="107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</row>
    <row r="423" spans="1:17" ht="12.75">
      <c r="A423" s="107"/>
      <c r="B423" s="107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</row>
    <row r="424" spans="1:17" ht="12.75">
      <c r="A424" s="107"/>
      <c r="B424" s="107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</row>
    <row r="425" spans="1:17" ht="12.75">
      <c r="A425" s="107"/>
      <c r="B425" s="107"/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</row>
    <row r="426" spans="1:17" ht="12.75">
      <c r="A426" s="107"/>
      <c r="B426" s="107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</row>
    <row r="427" spans="1:17" ht="12.75">
      <c r="A427" s="107"/>
      <c r="B427" s="107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</row>
    <row r="428" spans="1:17" ht="12.75">
      <c r="A428" s="107"/>
      <c r="B428" s="107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</row>
    <row r="429" spans="1:17" ht="12.75">
      <c r="A429" s="107"/>
      <c r="B429" s="107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</row>
    <row r="430" spans="1:17" ht="12.75">
      <c r="A430" s="107"/>
      <c r="B430" s="107"/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</row>
    <row r="431" spans="1:17" ht="12.75">
      <c r="A431" s="107"/>
      <c r="B431" s="107"/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</row>
    <row r="432" spans="1:17" ht="12.75">
      <c r="A432" s="107"/>
      <c r="B432" s="107"/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</row>
    <row r="433" spans="1:17" ht="12.75">
      <c r="A433" s="107"/>
      <c r="B433" s="107"/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</row>
    <row r="434" spans="1:17" ht="12.75">
      <c r="A434" s="107"/>
      <c r="B434" s="107"/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</row>
    <row r="435" spans="1:17" ht="12.75">
      <c r="A435" s="107"/>
      <c r="B435" s="107"/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</row>
    <row r="436" spans="1:17" ht="12.75">
      <c r="A436" s="107"/>
      <c r="B436" s="107"/>
      <c r="C436" s="107"/>
      <c r="D436" s="107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</row>
    <row r="437" spans="1:17" ht="12.75">
      <c r="A437" s="107"/>
      <c r="B437" s="107"/>
      <c r="C437" s="107"/>
      <c r="D437" s="107"/>
      <c r="E437" s="107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  <c r="Q437" s="107"/>
    </row>
    <row r="438" spans="1:17" ht="12.75">
      <c r="A438" s="107"/>
      <c r="B438" s="107"/>
      <c r="C438" s="107"/>
      <c r="D438" s="107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</row>
    <row r="439" spans="1:17" ht="12.75">
      <c r="A439" s="107"/>
      <c r="B439" s="107"/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</row>
    <row r="440" spans="1:17" ht="12.75">
      <c r="A440" s="107"/>
      <c r="B440" s="107"/>
      <c r="C440" s="107"/>
      <c r="D440" s="107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</row>
    <row r="441" spans="1:17" ht="12.75">
      <c r="A441" s="107"/>
      <c r="B441" s="107"/>
      <c r="C441" s="107"/>
      <c r="D441" s="107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</row>
    <row r="442" spans="1:17" ht="12.75">
      <c r="A442" s="107"/>
      <c r="B442" s="107"/>
      <c r="C442" s="107"/>
      <c r="D442" s="107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</row>
    <row r="443" spans="1:17" ht="12.75">
      <c r="A443" s="107"/>
      <c r="B443" s="107"/>
      <c r="C443" s="107"/>
      <c r="D443" s="107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</row>
    <row r="444" spans="1:17" ht="12.75">
      <c r="A444" s="107"/>
      <c r="B444" s="107"/>
      <c r="C444" s="107"/>
      <c r="D444" s="107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</row>
    <row r="445" spans="1:17" ht="12.75">
      <c r="A445" s="107"/>
      <c r="B445" s="107"/>
      <c r="C445" s="107"/>
      <c r="D445" s="107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</row>
    <row r="446" spans="1:17" ht="12.75">
      <c r="A446" s="107"/>
      <c r="B446" s="107"/>
      <c r="C446" s="107"/>
      <c r="D446" s="107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</row>
    <row r="447" spans="1:17" ht="12.75">
      <c r="A447" s="107"/>
      <c r="B447" s="107"/>
      <c r="C447" s="107"/>
      <c r="D447" s="107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</row>
    <row r="448" spans="1:17" ht="12.75">
      <c r="A448" s="107"/>
      <c r="B448" s="107"/>
      <c r="C448" s="107"/>
      <c r="D448" s="107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</row>
    <row r="449" spans="1:17" ht="12.75">
      <c r="A449" s="107"/>
      <c r="B449" s="107"/>
      <c r="C449" s="107"/>
      <c r="D449" s="107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</row>
    <row r="450" spans="1:17" ht="12.75">
      <c r="A450" s="107"/>
      <c r="B450" s="107"/>
      <c r="C450" s="107"/>
      <c r="D450" s="107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</row>
    <row r="451" spans="1:17" ht="12.75">
      <c r="A451" s="107"/>
      <c r="B451" s="107"/>
      <c r="C451" s="107"/>
      <c r="D451" s="107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</row>
    <row r="452" spans="1:17" ht="12.75">
      <c r="A452" s="107"/>
      <c r="B452" s="107"/>
      <c r="C452" s="107"/>
      <c r="D452" s="107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</row>
    <row r="453" spans="1:17" ht="12.75">
      <c r="A453" s="107"/>
      <c r="B453" s="107"/>
      <c r="C453" s="107"/>
      <c r="D453" s="107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</row>
    <row r="454" spans="1:17" ht="12.75">
      <c r="A454" s="107"/>
      <c r="B454" s="107"/>
      <c r="C454" s="107"/>
      <c r="D454" s="107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</row>
    <row r="455" spans="1:17" ht="12.75">
      <c r="A455" s="107"/>
      <c r="B455" s="107"/>
      <c r="C455" s="107"/>
      <c r="D455" s="107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</row>
    <row r="456" spans="1:17" ht="12.75">
      <c r="A456" s="107"/>
      <c r="B456" s="107"/>
      <c r="C456" s="107"/>
      <c r="D456" s="107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</row>
    <row r="457" spans="1:17" ht="12.75">
      <c r="A457" s="107"/>
      <c r="B457" s="107"/>
      <c r="C457" s="107"/>
      <c r="D457" s="107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</row>
    <row r="458" spans="1:17" ht="12.75">
      <c r="A458" s="107"/>
      <c r="B458" s="107"/>
      <c r="C458" s="107"/>
      <c r="D458" s="107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</row>
    <row r="459" spans="1:17" ht="12.75">
      <c r="A459" s="107"/>
      <c r="B459" s="107"/>
      <c r="C459" s="107"/>
      <c r="D459" s="107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</row>
    <row r="460" spans="1:17" ht="12.75">
      <c r="A460" s="107"/>
      <c r="B460" s="107"/>
      <c r="C460" s="107"/>
      <c r="D460" s="107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</row>
    <row r="461" spans="1:17" ht="12.75">
      <c r="A461" s="107"/>
      <c r="B461" s="107"/>
      <c r="C461" s="107"/>
      <c r="D461" s="107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</row>
    <row r="462" spans="1:17" ht="12.75">
      <c r="A462" s="107"/>
      <c r="B462" s="107"/>
      <c r="C462" s="107"/>
      <c r="D462" s="107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</row>
    <row r="463" spans="1:17" ht="12.75">
      <c r="A463" s="107"/>
      <c r="B463" s="107"/>
      <c r="C463" s="107"/>
      <c r="D463" s="107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</row>
    <row r="464" spans="1:17" ht="12.75">
      <c r="A464" s="107"/>
      <c r="B464" s="107"/>
      <c r="C464" s="107"/>
      <c r="D464" s="107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</row>
    <row r="465" spans="1:17" ht="12.75">
      <c r="A465" s="107"/>
      <c r="B465" s="107"/>
      <c r="C465" s="107"/>
      <c r="D465" s="107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</row>
    <row r="466" spans="1:17" ht="12.75">
      <c r="A466" s="107"/>
      <c r="B466" s="107"/>
      <c r="C466" s="107"/>
      <c r="D466" s="107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</row>
    <row r="467" spans="1:17" ht="12.75">
      <c r="A467" s="107"/>
      <c r="B467" s="107"/>
      <c r="C467" s="107"/>
      <c r="D467" s="107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</row>
    <row r="468" spans="1:17" ht="12.75">
      <c r="A468" s="107"/>
      <c r="B468" s="107"/>
      <c r="C468" s="107"/>
      <c r="D468" s="107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</row>
    <row r="469" spans="1:17" ht="12.75">
      <c r="A469" s="107"/>
      <c r="B469" s="107"/>
      <c r="C469" s="107"/>
      <c r="D469" s="107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</row>
    <row r="470" spans="1:17" ht="12.75">
      <c r="A470" s="107"/>
      <c r="B470" s="107"/>
      <c r="C470" s="107"/>
      <c r="D470" s="107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</row>
    <row r="471" spans="1:17" ht="12.75">
      <c r="A471" s="107"/>
      <c r="B471" s="107"/>
      <c r="C471" s="107"/>
      <c r="D471" s="107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</row>
    <row r="472" spans="1:17" ht="12.75">
      <c r="A472" s="107"/>
      <c r="B472" s="107"/>
      <c r="C472" s="107"/>
      <c r="D472" s="107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</row>
    <row r="473" spans="1:17" ht="12.75">
      <c r="A473" s="107"/>
      <c r="B473" s="107"/>
      <c r="C473" s="107"/>
      <c r="D473" s="107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</row>
    <row r="474" spans="1:17" ht="12.75">
      <c r="A474" s="107"/>
      <c r="B474" s="107"/>
      <c r="C474" s="107"/>
      <c r="D474" s="107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</row>
    <row r="475" spans="1:17" ht="12.75">
      <c r="A475" s="107"/>
      <c r="B475" s="107"/>
      <c r="C475" s="107"/>
      <c r="D475" s="107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</row>
    <row r="476" spans="1:17" ht="12.75">
      <c r="A476" s="107"/>
      <c r="B476" s="107"/>
      <c r="C476" s="107"/>
      <c r="D476" s="107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</row>
    <row r="477" spans="1:17" ht="12.75">
      <c r="A477" s="107"/>
      <c r="B477" s="107"/>
      <c r="C477" s="107"/>
      <c r="D477" s="107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</row>
    <row r="478" spans="1:17" ht="12.75">
      <c r="A478" s="107"/>
      <c r="B478" s="107"/>
      <c r="C478" s="107"/>
      <c r="D478" s="107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</row>
    <row r="479" spans="1:17" ht="12.75">
      <c r="A479" s="107"/>
      <c r="B479" s="107"/>
      <c r="C479" s="107"/>
      <c r="D479" s="107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</row>
    <row r="480" spans="1:17" ht="12.75">
      <c r="A480" s="107"/>
      <c r="B480" s="107"/>
      <c r="C480" s="107"/>
      <c r="D480" s="107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</row>
    <row r="481" spans="1:17" ht="12.75">
      <c r="A481" s="107"/>
      <c r="B481" s="107"/>
      <c r="C481" s="107"/>
      <c r="D481" s="107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</row>
    <row r="482" spans="1:17" ht="12.75">
      <c r="A482" s="107"/>
      <c r="B482" s="107"/>
      <c r="C482" s="107"/>
      <c r="D482" s="107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</row>
    <row r="483" spans="1:17" ht="12.75">
      <c r="A483" s="107"/>
      <c r="B483" s="107"/>
      <c r="C483" s="107"/>
      <c r="D483" s="107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</row>
    <row r="484" spans="1:17" ht="12.75">
      <c r="A484" s="107"/>
      <c r="B484" s="107"/>
      <c r="C484" s="107"/>
      <c r="D484" s="107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</row>
    <row r="485" spans="1:17" ht="12.75">
      <c r="A485" s="107"/>
      <c r="B485" s="107"/>
      <c r="C485" s="107"/>
      <c r="D485" s="107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</row>
    <row r="486" spans="1:17" ht="12.75">
      <c r="A486" s="107"/>
      <c r="B486" s="107"/>
      <c r="C486" s="107"/>
      <c r="D486" s="107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</row>
    <row r="487" spans="1:17" ht="12.75">
      <c r="A487" s="107"/>
      <c r="B487" s="107"/>
      <c r="C487" s="107"/>
      <c r="D487" s="107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</row>
    <row r="488" spans="1:17" ht="12.75">
      <c r="A488" s="107"/>
      <c r="B488" s="107"/>
      <c r="C488" s="107"/>
      <c r="D488" s="107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</row>
    <row r="489" spans="1:17" ht="12.75">
      <c r="A489" s="107"/>
      <c r="B489" s="107"/>
      <c r="C489" s="107"/>
      <c r="D489" s="107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</row>
    <row r="490" spans="1:17" ht="12.75">
      <c r="A490" s="107"/>
      <c r="B490" s="107"/>
      <c r="C490" s="107"/>
      <c r="D490" s="107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</row>
    <row r="491" spans="1:17" ht="12.75">
      <c r="A491" s="107"/>
      <c r="B491" s="107"/>
      <c r="C491" s="107"/>
      <c r="D491" s="107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</row>
    <row r="492" spans="1:17" ht="12.75">
      <c r="A492" s="107"/>
      <c r="B492" s="107"/>
      <c r="C492" s="107"/>
      <c r="D492" s="107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</row>
    <row r="493" spans="1:17" ht="12.75">
      <c r="A493" s="107"/>
      <c r="B493" s="107"/>
      <c r="C493" s="107"/>
      <c r="D493" s="107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</row>
    <row r="494" spans="1:17" ht="12.75">
      <c r="A494" s="107"/>
      <c r="B494" s="107"/>
      <c r="C494" s="107"/>
      <c r="D494" s="107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</row>
    <row r="495" spans="1:17" ht="12.75">
      <c r="A495" s="107"/>
      <c r="B495" s="107"/>
      <c r="C495" s="107"/>
      <c r="D495" s="107"/>
      <c r="E495" s="107"/>
      <c r="F495" s="107"/>
      <c r="G495" s="107"/>
      <c r="H495" s="107"/>
      <c r="I495" s="107"/>
      <c r="J495" s="107"/>
      <c r="K495" s="107"/>
      <c r="L495" s="107"/>
      <c r="M495" s="107"/>
      <c r="N495" s="107"/>
      <c r="O495" s="107"/>
      <c r="P495" s="107"/>
      <c r="Q495" s="107"/>
    </row>
    <row r="496" spans="1:17" ht="12.75">
      <c r="A496" s="107"/>
      <c r="B496" s="107"/>
      <c r="C496" s="107"/>
      <c r="D496" s="107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</row>
    <row r="497" spans="1:17" ht="12.75">
      <c r="A497" s="107"/>
      <c r="B497" s="107"/>
      <c r="C497" s="107"/>
      <c r="D497" s="107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</row>
    <row r="498" spans="1:17" ht="12.75">
      <c r="A498" s="107"/>
      <c r="B498" s="107"/>
      <c r="C498" s="107"/>
      <c r="D498" s="107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</row>
    <row r="499" spans="1:17" ht="12.75">
      <c r="A499" s="107"/>
      <c r="B499" s="107"/>
      <c r="C499" s="107"/>
      <c r="D499" s="107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</row>
    <row r="500" spans="1:17" ht="12.75">
      <c r="A500" s="107"/>
      <c r="B500" s="107"/>
      <c r="C500" s="107"/>
      <c r="D500" s="107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</row>
    <row r="501" spans="1:17" ht="12.75">
      <c r="A501" s="107"/>
      <c r="B501" s="107"/>
      <c r="C501" s="107"/>
      <c r="D501" s="107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</row>
    <row r="502" spans="1:17" ht="12.75">
      <c r="A502" s="107"/>
      <c r="B502" s="107"/>
      <c r="C502" s="107"/>
      <c r="D502" s="107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</row>
    <row r="503" spans="1:17" ht="12.75">
      <c r="A503" s="107"/>
      <c r="B503" s="107"/>
      <c r="C503" s="107"/>
      <c r="D503" s="107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</row>
    <row r="504" spans="1:17" ht="12.75">
      <c r="A504" s="107"/>
      <c r="B504" s="107"/>
      <c r="C504" s="107"/>
      <c r="D504" s="107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</row>
    <row r="505" spans="1:17" ht="12.75">
      <c r="A505" s="107"/>
      <c r="B505" s="107"/>
      <c r="C505" s="107"/>
      <c r="D505" s="107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</row>
    <row r="506" spans="1:17" ht="12.75">
      <c r="A506" s="107"/>
      <c r="B506" s="107"/>
      <c r="C506" s="107"/>
      <c r="D506" s="107"/>
      <c r="E506" s="107"/>
      <c r="F506" s="107"/>
      <c r="G506" s="107"/>
      <c r="H506" s="107"/>
      <c r="I506" s="107"/>
      <c r="J506" s="107"/>
      <c r="K506" s="107"/>
      <c r="L506" s="107"/>
      <c r="M506" s="107"/>
      <c r="N506" s="107"/>
      <c r="O506" s="107"/>
      <c r="P506" s="107"/>
      <c r="Q506" s="107"/>
    </row>
    <row r="507" spans="1:17" ht="12.75">
      <c r="A507" s="107"/>
      <c r="B507" s="107"/>
      <c r="C507" s="107"/>
      <c r="D507" s="107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</row>
    <row r="508" spans="1:17" ht="12.75">
      <c r="A508" s="107"/>
      <c r="B508" s="107"/>
      <c r="C508" s="107"/>
      <c r="D508" s="107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</row>
    <row r="509" spans="1:17" ht="12.75">
      <c r="A509" s="107"/>
      <c r="B509" s="107"/>
      <c r="C509" s="107"/>
      <c r="D509" s="107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</row>
    <row r="510" spans="1:17" ht="12.75">
      <c r="A510" s="107"/>
      <c r="B510" s="107"/>
      <c r="C510" s="107"/>
      <c r="D510" s="107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</row>
    <row r="511" spans="1:17" ht="12.75">
      <c r="A511" s="107"/>
      <c r="B511" s="107"/>
      <c r="C511" s="107"/>
      <c r="D511" s="107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</row>
    <row r="512" spans="1:17" ht="12.75">
      <c r="A512" s="107"/>
      <c r="B512" s="107"/>
      <c r="C512" s="107"/>
      <c r="D512" s="107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</row>
    <row r="513" spans="1:17" ht="12.75">
      <c r="A513" s="107"/>
      <c r="B513" s="107"/>
      <c r="C513" s="107"/>
      <c r="D513" s="107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</row>
    <row r="514" spans="1:17" ht="12.75">
      <c r="A514" s="107"/>
      <c r="B514" s="107"/>
      <c r="C514" s="107"/>
      <c r="D514" s="107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</row>
    <row r="515" spans="1:17" ht="12.75">
      <c r="A515" s="107"/>
      <c r="B515" s="107"/>
      <c r="C515" s="107"/>
      <c r="D515" s="107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</row>
    <row r="516" spans="1:17" ht="12.75">
      <c r="A516" s="107"/>
      <c r="B516" s="107"/>
      <c r="C516" s="107"/>
      <c r="D516" s="107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</row>
    <row r="517" spans="1:17" ht="12.75">
      <c r="A517" s="107"/>
      <c r="B517" s="107"/>
      <c r="C517" s="107"/>
      <c r="D517" s="107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</row>
    <row r="518" spans="1:17" ht="12.75">
      <c r="A518" s="107"/>
      <c r="B518" s="107"/>
      <c r="C518" s="107"/>
      <c r="D518" s="107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</row>
    <row r="519" spans="1:17" ht="12.75">
      <c r="A519" s="107"/>
      <c r="B519" s="107"/>
      <c r="C519" s="107"/>
      <c r="D519" s="107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</row>
    <row r="520" spans="1:17" ht="12.75">
      <c r="A520" s="107"/>
      <c r="B520" s="107"/>
      <c r="C520" s="107"/>
      <c r="D520" s="107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</row>
    <row r="521" spans="1:17" ht="12.75">
      <c r="A521" s="107"/>
      <c r="B521" s="107"/>
      <c r="C521" s="107"/>
      <c r="D521" s="107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</row>
    <row r="522" spans="1:17" ht="12.75">
      <c r="A522" s="107"/>
      <c r="B522" s="107"/>
      <c r="C522" s="107"/>
      <c r="D522" s="107"/>
      <c r="E522" s="107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</row>
    <row r="523" spans="1:17" ht="12.75">
      <c r="A523" s="107"/>
      <c r="B523" s="107"/>
      <c r="C523" s="107"/>
      <c r="D523" s="107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</row>
    <row r="524" spans="1:17" ht="12.75">
      <c r="A524" s="107"/>
      <c r="B524" s="107"/>
      <c r="C524" s="107"/>
      <c r="D524" s="107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</row>
    <row r="525" spans="1:17" ht="12.75">
      <c r="A525" s="107"/>
      <c r="B525" s="107"/>
      <c r="C525" s="107"/>
      <c r="D525" s="107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</row>
    <row r="526" spans="1:17" ht="12.75">
      <c r="A526" s="107"/>
      <c r="B526" s="107"/>
      <c r="C526" s="107"/>
      <c r="D526" s="107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</row>
    <row r="527" spans="1:17" ht="12.75">
      <c r="A527" s="107"/>
      <c r="B527" s="107"/>
      <c r="C527" s="107"/>
      <c r="D527" s="107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</row>
    <row r="528" spans="1:17" ht="12.75">
      <c r="A528" s="107"/>
      <c r="B528" s="107"/>
      <c r="C528" s="107"/>
      <c r="D528" s="107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</row>
    <row r="529" spans="1:17" ht="12.75">
      <c r="A529" s="107"/>
      <c r="B529" s="107"/>
      <c r="C529" s="107"/>
      <c r="D529" s="107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</row>
    <row r="530" spans="1:17" ht="12.75">
      <c r="A530" s="107"/>
      <c r="B530" s="107"/>
      <c r="C530" s="107"/>
      <c r="D530" s="107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</row>
    <row r="531" spans="1:17" ht="12.75">
      <c r="A531" s="107"/>
      <c r="B531" s="107"/>
      <c r="C531" s="107"/>
      <c r="D531" s="107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</row>
    <row r="532" spans="1:17" ht="12.75">
      <c r="A532" s="107"/>
      <c r="B532" s="107"/>
      <c r="C532" s="107"/>
      <c r="D532" s="107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</row>
    <row r="533" spans="1:17" ht="12.75">
      <c r="A533" s="107"/>
      <c r="B533" s="107"/>
      <c r="C533" s="107"/>
      <c r="D533" s="107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</row>
    <row r="534" spans="1:17" ht="12.75">
      <c r="A534" s="107"/>
      <c r="B534" s="107"/>
      <c r="C534" s="107"/>
      <c r="D534" s="107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</row>
    <row r="535" spans="1:17" ht="12.75">
      <c r="A535" s="107"/>
      <c r="B535" s="107"/>
      <c r="C535" s="107"/>
      <c r="D535" s="107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</row>
    <row r="536" spans="1:17" ht="12.75">
      <c r="A536" s="107"/>
      <c r="B536" s="107"/>
      <c r="C536" s="107"/>
      <c r="D536" s="107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</row>
    <row r="537" spans="1:17" ht="12.75">
      <c r="A537" s="107"/>
      <c r="B537" s="107"/>
      <c r="C537" s="107"/>
      <c r="D537" s="107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</row>
    <row r="538" spans="1:17" ht="12.75">
      <c r="A538" s="107"/>
      <c r="B538" s="107"/>
      <c r="C538" s="107"/>
      <c r="D538" s="107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</row>
    <row r="539" spans="1:17" ht="12.75">
      <c r="A539" s="107"/>
      <c r="B539" s="107"/>
      <c r="C539" s="107"/>
      <c r="D539" s="107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</row>
    <row r="540" spans="1:17" ht="12.75">
      <c r="A540" s="107"/>
      <c r="B540" s="107"/>
      <c r="C540" s="107"/>
      <c r="D540" s="107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</row>
    <row r="541" spans="1:17" ht="12.75">
      <c r="A541" s="107"/>
      <c r="B541" s="107"/>
      <c r="C541" s="107"/>
      <c r="D541" s="107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</row>
    <row r="542" spans="1:17" ht="12.75">
      <c r="A542" s="107"/>
      <c r="B542" s="107"/>
      <c r="C542" s="107"/>
      <c r="D542" s="107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</row>
    <row r="543" spans="1:17" ht="12.75">
      <c r="A543" s="107"/>
      <c r="B543" s="107"/>
      <c r="C543" s="107"/>
      <c r="D543" s="107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</row>
    <row r="544" spans="1:17" ht="12.75">
      <c r="A544" s="107"/>
      <c r="B544" s="107"/>
      <c r="C544" s="107"/>
      <c r="D544" s="107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</row>
    <row r="545" spans="1:17" ht="12.75">
      <c r="A545" s="107"/>
      <c r="B545" s="107"/>
      <c r="C545" s="107"/>
      <c r="D545" s="107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</row>
    <row r="546" spans="1:17" ht="12.75">
      <c r="A546" s="107"/>
      <c r="B546" s="107"/>
      <c r="C546" s="107"/>
      <c r="D546" s="107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</row>
    <row r="547" spans="1:17" ht="12.75">
      <c r="A547" s="107"/>
      <c r="B547" s="107"/>
      <c r="C547" s="107"/>
      <c r="D547" s="107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</row>
    <row r="548" spans="1:17" ht="12.75">
      <c r="A548" s="107"/>
      <c r="B548" s="107"/>
      <c r="C548" s="107"/>
      <c r="D548" s="107"/>
      <c r="E548" s="107"/>
      <c r="F548" s="107"/>
      <c r="G548" s="107"/>
      <c r="H548" s="107"/>
      <c r="I548" s="107"/>
      <c r="J548" s="107"/>
      <c r="K548" s="107"/>
      <c r="L548" s="107"/>
      <c r="M548" s="107"/>
      <c r="N548" s="107"/>
      <c r="O548" s="107"/>
      <c r="P548" s="107"/>
      <c r="Q548" s="107"/>
    </row>
    <row r="549" spans="1:17" ht="12.75">
      <c r="A549" s="107"/>
      <c r="B549" s="107"/>
      <c r="C549" s="107"/>
      <c r="D549" s="107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</row>
    <row r="550" spans="1:17" ht="12.75">
      <c r="A550" s="107"/>
      <c r="B550" s="107"/>
      <c r="C550" s="107"/>
      <c r="D550" s="107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</row>
    <row r="551" spans="1:17" ht="12.75">
      <c r="A551" s="107"/>
      <c r="B551" s="107"/>
      <c r="C551" s="107"/>
      <c r="D551" s="107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</row>
    <row r="552" spans="1:17" ht="12.75">
      <c r="A552" s="107"/>
      <c r="B552" s="107"/>
      <c r="C552" s="107"/>
      <c r="D552" s="107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</row>
    <row r="553" spans="1:17" ht="12.75">
      <c r="A553" s="107"/>
      <c r="B553" s="107"/>
      <c r="C553" s="107"/>
      <c r="D553" s="107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</row>
    <row r="554" spans="1:17" ht="12.75">
      <c r="A554" s="107"/>
      <c r="B554" s="107"/>
      <c r="C554" s="107"/>
      <c r="D554" s="107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</row>
    <row r="555" spans="1:17" ht="12.75">
      <c r="A555" s="107"/>
      <c r="B555" s="107"/>
      <c r="C555" s="107"/>
      <c r="D555" s="107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</row>
    <row r="556" spans="1:17" ht="12.75">
      <c r="A556" s="107"/>
      <c r="B556" s="107"/>
      <c r="C556" s="107"/>
      <c r="D556" s="107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</row>
    <row r="557" spans="1:17" ht="12.75">
      <c r="A557" s="107"/>
      <c r="B557" s="107"/>
      <c r="C557" s="107"/>
      <c r="D557" s="107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</row>
    <row r="558" spans="1:17" ht="12.75">
      <c r="A558" s="107"/>
      <c r="B558" s="107"/>
      <c r="C558" s="107"/>
      <c r="D558" s="107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</row>
    <row r="559" spans="1:17" ht="12.75">
      <c r="A559" s="107"/>
      <c r="B559" s="107"/>
      <c r="C559" s="107"/>
      <c r="D559" s="107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</row>
    <row r="560" spans="1:17" ht="12.75">
      <c r="A560" s="107"/>
      <c r="B560" s="107"/>
      <c r="C560" s="107"/>
      <c r="D560" s="107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</row>
    <row r="561" spans="1:17" ht="12.75">
      <c r="A561" s="107"/>
      <c r="B561" s="107"/>
      <c r="C561" s="107"/>
      <c r="D561" s="107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</row>
    <row r="562" spans="1:17" ht="12.75">
      <c r="A562" s="107"/>
      <c r="B562" s="107"/>
      <c r="C562" s="107"/>
      <c r="D562" s="107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</row>
    <row r="563" spans="1:17" ht="12.75">
      <c r="A563" s="107"/>
      <c r="B563" s="107"/>
      <c r="C563" s="107"/>
      <c r="D563" s="107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</row>
    <row r="564" spans="1:17" ht="12.75">
      <c r="A564" s="107"/>
      <c r="B564" s="107"/>
      <c r="C564" s="107"/>
      <c r="D564" s="107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</row>
    <row r="565" spans="1:17" ht="12.75">
      <c r="A565" s="107"/>
      <c r="B565" s="107"/>
      <c r="C565" s="107"/>
      <c r="D565" s="107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</row>
    <row r="566" spans="1:17" ht="12.75">
      <c r="A566" s="107"/>
      <c r="B566" s="107"/>
      <c r="C566" s="107"/>
      <c r="D566" s="107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</row>
    <row r="567" spans="1:17" ht="12.75">
      <c r="A567" s="107"/>
      <c r="B567" s="107"/>
      <c r="C567" s="107"/>
      <c r="D567" s="107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</row>
    <row r="568" spans="1:17" ht="12.75">
      <c r="A568" s="107"/>
      <c r="B568" s="107"/>
      <c r="C568" s="107"/>
      <c r="D568" s="107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</row>
    <row r="569" spans="1:17" ht="12.75">
      <c r="A569" s="107"/>
      <c r="B569" s="107"/>
      <c r="C569" s="107"/>
      <c r="D569" s="107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</row>
    <row r="570" spans="1:17" ht="12.75">
      <c r="A570" s="107"/>
      <c r="B570" s="107"/>
      <c r="C570" s="107"/>
      <c r="D570" s="107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</row>
    <row r="571" spans="1:17" ht="12.75">
      <c r="A571" s="107"/>
      <c r="B571" s="107"/>
      <c r="C571" s="107"/>
      <c r="D571" s="107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</row>
    <row r="572" spans="1:17" ht="12.75">
      <c r="A572" s="107"/>
      <c r="B572" s="107"/>
      <c r="C572" s="107"/>
      <c r="D572" s="107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</row>
    <row r="573" spans="1:17" ht="12.75">
      <c r="A573" s="107"/>
      <c r="B573" s="107"/>
      <c r="C573" s="107"/>
      <c r="D573" s="107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</row>
    <row r="574" spans="1:17" ht="12.75">
      <c r="A574" s="107"/>
      <c r="B574" s="107"/>
      <c r="C574" s="107"/>
      <c r="D574" s="107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</row>
    <row r="575" spans="1:17" ht="12.75">
      <c r="A575" s="107"/>
      <c r="B575" s="107"/>
      <c r="C575" s="107"/>
      <c r="D575" s="107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</row>
    <row r="576" spans="1:17" ht="12.75">
      <c r="A576" s="107"/>
      <c r="B576" s="107"/>
      <c r="C576" s="107"/>
      <c r="D576" s="107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</row>
    <row r="577" spans="1:17" ht="12.75">
      <c r="A577" s="107"/>
      <c r="B577" s="107"/>
      <c r="C577" s="107"/>
      <c r="D577" s="107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</row>
    <row r="578" spans="1:17" ht="12.75">
      <c r="A578" s="107"/>
      <c r="B578" s="107"/>
      <c r="C578" s="107"/>
      <c r="D578" s="107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</row>
    <row r="579" spans="1:17" ht="12.75">
      <c r="A579" s="107"/>
      <c r="B579" s="107"/>
      <c r="C579" s="107"/>
      <c r="D579" s="107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</row>
    <row r="580" spans="1:17" ht="12.75">
      <c r="A580" s="107"/>
      <c r="B580" s="107"/>
      <c r="C580" s="107"/>
      <c r="D580" s="107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</row>
    <row r="581" spans="1:17" ht="12.75">
      <c r="A581" s="107"/>
      <c r="B581" s="107"/>
      <c r="C581" s="107"/>
      <c r="D581" s="107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</row>
    <row r="582" spans="1:17" ht="12.75">
      <c r="A582" s="107"/>
      <c r="B582" s="107"/>
      <c r="C582" s="107"/>
      <c r="D582" s="107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</row>
    <row r="583" spans="1:17" ht="12.75">
      <c r="A583" s="107"/>
      <c r="B583" s="107"/>
      <c r="C583" s="107"/>
      <c r="D583" s="107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</row>
    <row r="584" spans="1:17" ht="12.75">
      <c r="A584" s="107"/>
      <c r="B584" s="107"/>
      <c r="C584" s="107"/>
      <c r="D584" s="107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</row>
    <row r="585" spans="1:17" ht="12.75">
      <c r="A585" s="107"/>
      <c r="B585" s="107"/>
      <c r="C585" s="107"/>
      <c r="D585" s="107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</row>
    <row r="586" spans="1:17" ht="12.75">
      <c r="A586" s="107"/>
      <c r="B586" s="107"/>
      <c r="C586" s="107"/>
      <c r="D586" s="107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</row>
    <row r="587" spans="1:17" ht="12.75">
      <c r="A587" s="107"/>
      <c r="B587" s="107"/>
      <c r="C587" s="107"/>
      <c r="D587" s="107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</row>
    <row r="588" spans="1:17" ht="12.75">
      <c r="A588" s="107"/>
      <c r="B588" s="107"/>
      <c r="C588" s="107"/>
      <c r="D588" s="107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</row>
    <row r="589" spans="1:17" ht="12.75">
      <c r="A589" s="107"/>
      <c r="B589" s="107"/>
      <c r="C589" s="107"/>
      <c r="D589" s="107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</row>
    <row r="590" spans="1:17" ht="12.75">
      <c r="A590" s="107"/>
      <c r="B590" s="107"/>
      <c r="C590" s="107"/>
      <c r="D590" s="107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</row>
    <row r="591" spans="1:17" ht="12.75">
      <c r="A591" s="107"/>
      <c r="B591" s="107"/>
      <c r="C591" s="107"/>
      <c r="D591" s="107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</row>
    <row r="592" spans="1:17" ht="12.75">
      <c r="A592" s="107"/>
      <c r="B592" s="107"/>
      <c r="C592" s="107"/>
      <c r="D592" s="107"/>
      <c r="E592" s="107"/>
      <c r="F592" s="107"/>
      <c r="G592" s="107"/>
      <c r="H592" s="107"/>
      <c r="I592" s="107"/>
      <c r="J592" s="107"/>
      <c r="K592" s="107"/>
      <c r="L592" s="107"/>
      <c r="M592" s="107"/>
      <c r="N592" s="107"/>
      <c r="O592" s="107"/>
      <c r="P592" s="107"/>
      <c r="Q592" s="107"/>
    </row>
    <row r="593" spans="1:17" ht="12.75">
      <c r="A593" s="107"/>
      <c r="B593" s="107"/>
      <c r="C593" s="107"/>
      <c r="D593" s="107"/>
      <c r="E593" s="107"/>
      <c r="F593" s="107"/>
      <c r="G593" s="107"/>
      <c r="H593" s="107"/>
      <c r="I593" s="107"/>
      <c r="J593" s="107"/>
      <c r="K593" s="107"/>
      <c r="L593" s="107"/>
      <c r="M593" s="107"/>
      <c r="N593" s="107"/>
      <c r="O593" s="107"/>
      <c r="P593" s="107"/>
      <c r="Q593" s="107"/>
    </row>
    <row r="594" spans="1:17" ht="12.75">
      <c r="A594" s="107"/>
      <c r="B594" s="107"/>
      <c r="C594" s="107"/>
      <c r="D594" s="107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</row>
    <row r="595" spans="1:17" ht="12.75">
      <c r="A595" s="107"/>
      <c r="B595" s="107"/>
      <c r="C595" s="107"/>
      <c r="D595" s="107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</row>
    <row r="596" spans="1:17" ht="12.75">
      <c r="A596" s="107"/>
      <c r="B596" s="107"/>
      <c r="C596" s="107"/>
      <c r="D596" s="107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</row>
    <row r="597" spans="1:17" ht="12.75">
      <c r="A597" s="107"/>
      <c r="B597" s="107"/>
      <c r="C597" s="107"/>
      <c r="D597" s="107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</row>
    <row r="598" spans="1:17" ht="12.75">
      <c r="A598" s="107"/>
      <c r="B598" s="107"/>
      <c r="C598" s="107"/>
      <c r="D598" s="107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</row>
    <row r="599" spans="1:17" ht="12.75">
      <c r="A599" s="107"/>
      <c r="B599" s="107"/>
      <c r="C599" s="107"/>
      <c r="D599" s="107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</row>
    <row r="600" spans="1:17" ht="12.75">
      <c r="A600" s="107"/>
      <c r="B600" s="107"/>
      <c r="C600" s="107"/>
      <c r="D600" s="107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</row>
    <row r="601" spans="1:17" ht="12.75">
      <c r="A601" s="107"/>
      <c r="B601" s="107"/>
      <c r="C601" s="107"/>
      <c r="D601" s="107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</row>
    <row r="602" spans="1:17" ht="12.75">
      <c r="A602" s="107"/>
      <c r="B602" s="107"/>
      <c r="C602" s="107"/>
      <c r="D602" s="107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</row>
    <row r="603" spans="1:17" ht="12.75">
      <c r="A603" s="107"/>
      <c r="B603" s="107"/>
      <c r="C603" s="107"/>
      <c r="D603" s="107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</row>
    <row r="604" spans="1:17" ht="12.75">
      <c r="A604" s="107"/>
      <c r="B604" s="107"/>
      <c r="C604" s="107"/>
      <c r="D604" s="107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</row>
    <row r="605" spans="1:17" ht="12.75">
      <c r="A605" s="107"/>
      <c r="B605" s="107"/>
      <c r="C605" s="107"/>
      <c r="D605" s="107"/>
      <c r="E605" s="107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</row>
    <row r="606" spans="1:17" ht="12.75">
      <c r="A606" s="107"/>
      <c r="B606" s="107"/>
      <c r="C606" s="107"/>
      <c r="D606" s="107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</row>
    <row r="607" spans="1:17" ht="12.75">
      <c r="A607" s="107"/>
      <c r="B607" s="107"/>
      <c r="C607" s="107"/>
      <c r="D607" s="107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</row>
    <row r="608" spans="1:17" ht="12.75">
      <c r="A608" s="107"/>
      <c r="B608" s="107"/>
      <c r="C608" s="107"/>
      <c r="D608" s="107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</row>
    <row r="609" spans="1:17" ht="12.75">
      <c r="A609" s="107"/>
      <c r="B609" s="107"/>
      <c r="C609" s="107"/>
      <c r="D609" s="107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</row>
    <row r="610" spans="1:17" ht="12.75">
      <c r="A610" s="107"/>
      <c r="B610" s="107"/>
      <c r="C610" s="107"/>
      <c r="D610" s="107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</row>
    <row r="611" spans="1:17" ht="12.75">
      <c r="A611" s="107"/>
      <c r="B611" s="107"/>
      <c r="C611" s="107"/>
      <c r="D611" s="107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</row>
    <row r="612" spans="1:17" ht="12.75">
      <c r="A612" s="107"/>
      <c r="B612" s="107"/>
      <c r="C612" s="107"/>
      <c r="D612" s="107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</row>
    <row r="613" spans="1:17" ht="12.75">
      <c r="A613" s="107"/>
      <c r="B613" s="107"/>
      <c r="C613" s="107"/>
      <c r="D613" s="107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</row>
    <row r="614" spans="1:17" ht="12.75">
      <c r="A614" s="107"/>
      <c r="B614" s="107"/>
      <c r="C614" s="107"/>
      <c r="D614" s="107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</row>
    <row r="615" spans="1:17" ht="12.75">
      <c r="A615" s="107"/>
      <c r="B615" s="107"/>
      <c r="C615" s="107"/>
      <c r="D615" s="107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</row>
    <row r="616" spans="1:17" ht="12.75">
      <c r="A616" s="107"/>
      <c r="B616" s="107"/>
      <c r="C616" s="107"/>
      <c r="D616" s="107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</row>
    <row r="617" spans="1:17" ht="12.75">
      <c r="A617" s="107"/>
      <c r="B617" s="107"/>
      <c r="C617" s="107"/>
      <c r="D617" s="107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</row>
    <row r="618" spans="1:17" ht="12.75">
      <c r="A618" s="107"/>
      <c r="B618" s="107"/>
      <c r="C618" s="107"/>
      <c r="D618" s="107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</row>
    <row r="619" spans="1:17" ht="12.75">
      <c r="A619" s="107"/>
      <c r="B619" s="107"/>
      <c r="C619" s="107"/>
      <c r="D619" s="107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</row>
    <row r="620" spans="1:17" ht="12.75">
      <c r="A620" s="107"/>
      <c r="B620" s="107"/>
      <c r="C620" s="107"/>
      <c r="D620" s="107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</row>
    <row r="621" spans="1:17" ht="12.75">
      <c r="A621" s="107"/>
      <c r="B621" s="107"/>
      <c r="C621" s="107"/>
      <c r="D621" s="107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</row>
    <row r="622" spans="1:17" ht="12.75">
      <c r="A622" s="107"/>
      <c r="B622" s="107"/>
      <c r="C622" s="107"/>
      <c r="D622" s="107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</row>
    <row r="623" spans="1:17" ht="12.75">
      <c r="A623" s="107"/>
      <c r="B623" s="107"/>
      <c r="C623" s="107"/>
      <c r="D623" s="107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</row>
    <row r="624" spans="1:17" ht="12.75">
      <c r="A624" s="107"/>
      <c r="B624" s="107"/>
      <c r="C624" s="107"/>
      <c r="D624" s="107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</row>
    <row r="625" spans="1:17" ht="12.75">
      <c r="A625" s="107"/>
      <c r="B625" s="107"/>
      <c r="C625" s="107"/>
      <c r="D625" s="107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</row>
    <row r="626" spans="1:17" ht="12.75">
      <c r="A626" s="107"/>
      <c r="B626" s="107"/>
      <c r="C626" s="107"/>
      <c r="D626" s="107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</row>
    <row r="627" spans="1:17" ht="12.75">
      <c r="A627" s="107"/>
      <c r="B627" s="107"/>
      <c r="C627" s="107"/>
      <c r="D627" s="107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</row>
    <row r="628" spans="1:17" ht="12.75">
      <c r="A628" s="107"/>
      <c r="B628" s="107"/>
      <c r="C628" s="107"/>
      <c r="D628" s="107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</row>
    <row r="629" spans="1:17" ht="12.75">
      <c r="A629" s="107"/>
      <c r="B629" s="107"/>
      <c r="C629" s="107"/>
      <c r="D629" s="107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</row>
    <row r="630" spans="1:17" ht="12.75">
      <c r="A630" s="107"/>
      <c r="B630" s="107"/>
      <c r="C630" s="107"/>
      <c r="D630" s="107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</row>
    <row r="631" spans="1:17" ht="12.75">
      <c r="A631" s="107"/>
      <c r="B631" s="107"/>
      <c r="C631" s="107"/>
      <c r="D631" s="107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</row>
    <row r="632" spans="1:17" ht="12.75">
      <c r="A632" s="107"/>
      <c r="B632" s="107"/>
      <c r="C632" s="107"/>
      <c r="D632" s="107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</row>
    <row r="633" spans="1:17" ht="12.75">
      <c r="A633" s="107"/>
      <c r="B633" s="107"/>
      <c r="C633" s="107"/>
      <c r="D633" s="107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</row>
    <row r="634" spans="1:17" ht="12.75">
      <c r="A634" s="107"/>
      <c r="B634" s="107"/>
      <c r="C634" s="107"/>
      <c r="D634" s="107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</row>
    <row r="635" spans="1:17" ht="12.75">
      <c r="A635" s="107"/>
      <c r="B635" s="107"/>
      <c r="C635" s="107"/>
      <c r="D635" s="107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</row>
    <row r="636" spans="1:17" ht="12.75">
      <c r="A636" s="107"/>
      <c r="B636" s="107"/>
      <c r="C636" s="107"/>
      <c r="D636" s="107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</row>
    <row r="637" spans="1:17" ht="12.75">
      <c r="A637" s="107"/>
      <c r="B637" s="107"/>
      <c r="C637" s="107"/>
      <c r="D637" s="107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</row>
    <row r="638" spans="1:17" ht="12.75">
      <c r="A638" s="107"/>
      <c r="B638" s="107"/>
      <c r="C638" s="107"/>
      <c r="D638" s="107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</row>
    <row r="639" spans="1:17" ht="12.75">
      <c r="A639" s="107"/>
      <c r="B639" s="107"/>
      <c r="C639" s="107"/>
      <c r="D639" s="107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</row>
    <row r="640" spans="1:17" ht="12.75">
      <c r="A640" s="107"/>
      <c r="B640" s="107"/>
      <c r="C640" s="107"/>
      <c r="D640" s="107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</row>
    <row r="641" spans="1:17" ht="12.75">
      <c r="A641" s="107"/>
      <c r="B641" s="107"/>
      <c r="C641" s="107"/>
      <c r="D641" s="107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</row>
    <row r="642" spans="1:17" ht="12.75">
      <c r="A642" s="107"/>
      <c r="B642" s="107"/>
      <c r="C642" s="107"/>
      <c r="D642" s="107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</row>
    <row r="643" spans="1:17" ht="12.75">
      <c r="A643" s="107"/>
      <c r="B643" s="107"/>
      <c r="C643" s="107"/>
      <c r="D643" s="107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</row>
    <row r="644" spans="1:17" ht="12.75">
      <c r="A644" s="107"/>
      <c r="B644" s="107"/>
      <c r="C644" s="107"/>
      <c r="D644" s="107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</row>
    <row r="645" spans="1:17" ht="12.75">
      <c r="A645" s="107"/>
      <c r="B645" s="107"/>
      <c r="C645" s="107"/>
      <c r="D645" s="107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</row>
    <row r="646" spans="1:17" ht="12.75">
      <c r="A646" s="107"/>
      <c r="B646" s="107"/>
      <c r="C646" s="107"/>
      <c r="D646" s="107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</row>
    <row r="647" spans="1:17" ht="12.75">
      <c r="A647" s="107"/>
      <c r="B647" s="107"/>
      <c r="C647" s="107"/>
      <c r="D647" s="107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</row>
    <row r="648" spans="1:17" ht="12.75">
      <c r="A648" s="107"/>
      <c r="B648" s="107"/>
      <c r="C648" s="107"/>
      <c r="D648" s="107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</row>
    <row r="649" spans="1:17" ht="12.75">
      <c r="A649" s="107"/>
      <c r="B649" s="107"/>
      <c r="C649" s="107"/>
      <c r="D649" s="107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</row>
    <row r="650" spans="1:17" ht="12.75">
      <c r="A650" s="107"/>
      <c r="B650" s="107"/>
      <c r="C650" s="107"/>
      <c r="D650" s="107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</row>
    <row r="651" spans="1:17" ht="12.75">
      <c r="A651" s="107"/>
      <c r="B651" s="107"/>
      <c r="C651" s="107"/>
      <c r="D651" s="107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</row>
    <row r="652" spans="1:17" ht="12.75">
      <c r="A652" s="107"/>
      <c r="B652" s="107"/>
      <c r="C652" s="107"/>
      <c r="D652" s="107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</row>
    <row r="653" spans="1:17" ht="12.75">
      <c r="A653" s="107"/>
      <c r="B653" s="107"/>
      <c r="C653" s="107"/>
      <c r="D653" s="107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</row>
    <row r="654" spans="1:17" ht="12.75">
      <c r="A654" s="107"/>
      <c r="B654" s="107"/>
      <c r="C654" s="107"/>
      <c r="D654" s="107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</row>
    <row r="655" spans="1:17" ht="12.75">
      <c r="A655" s="107"/>
      <c r="B655" s="107"/>
      <c r="C655" s="107"/>
      <c r="D655" s="107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</row>
    <row r="656" spans="1:17" ht="12.75">
      <c r="A656" s="107"/>
      <c r="B656" s="107"/>
      <c r="C656" s="107"/>
      <c r="D656" s="107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</row>
    <row r="657" spans="1:17" ht="12.75">
      <c r="A657" s="107"/>
      <c r="B657" s="107"/>
      <c r="C657" s="107"/>
      <c r="D657" s="107"/>
      <c r="E657" s="107"/>
      <c r="F657" s="107"/>
      <c r="G657" s="107"/>
      <c r="H657" s="107"/>
      <c r="I657" s="107"/>
      <c r="J657" s="107"/>
      <c r="K657" s="107"/>
      <c r="L657" s="107"/>
      <c r="M657" s="107"/>
      <c r="N657" s="107"/>
      <c r="O657" s="107"/>
      <c r="P657" s="107"/>
      <c r="Q657" s="107"/>
    </row>
    <row r="658" spans="1:17" ht="12.75">
      <c r="A658" s="107"/>
      <c r="B658" s="107"/>
      <c r="C658" s="107"/>
      <c r="D658" s="107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</row>
    <row r="659" spans="1:17" ht="12.75">
      <c r="A659" s="107"/>
      <c r="B659" s="107"/>
      <c r="C659" s="107"/>
      <c r="D659" s="107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</row>
    <row r="660" spans="1:17" ht="12.75">
      <c r="A660" s="107"/>
      <c r="B660" s="107"/>
      <c r="C660" s="107"/>
      <c r="D660" s="107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</row>
    <row r="661" spans="1:17" ht="12.75">
      <c r="A661" s="107"/>
      <c r="B661" s="107"/>
      <c r="C661" s="107"/>
      <c r="D661" s="107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</row>
    <row r="662" spans="1:17" ht="12.75">
      <c r="A662" s="107"/>
      <c r="B662" s="107"/>
      <c r="C662" s="107"/>
      <c r="D662" s="107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</row>
    <row r="663" spans="1:17" ht="12.75">
      <c r="A663" s="107"/>
      <c r="B663" s="107"/>
      <c r="C663" s="107"/>
      <c r="D663" s="107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</row>
    <row r="664" spans="1:17" ht="12.75">
      <c r="A664" s="107"/>
      <c r="B664" s="107"/>
      <c r="C664" s="107"/>
      <c r="D664" s="107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</row>
    <row r="665" spans="1:17" ht="12.75">
      <c r="A665" s="107"/>
      <c r="B665" s="107"/>
      <c r="C665" s="107"/>
      <c r="D665" s="107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</row>
    <row r="666" spans="1:17" ht="12.75">
      <c r="A666" s="107"/>
      <c r="B666" s="107"/>
      <c r="C666" s="107"/>
      <c r="D666" s="107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</row>
    <row r="667" spans="1:17" ht="12.75">
      <c r="A667" s="107"/>
      <c r="B667" s="107"/>
      <c r="C667" s="107"/>
      <c r="D667" s="107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</row>
    <row r="668" spans="1:17" ht="12.75">
      <c r="A668" s="107"/>
      <c r="B668" s="107"/>
      <c r="C668" s="107"/>
      <c r="D668" s="107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</row>
    <row r="669" spans="1:17" ht="12.75">
      <c r="A669" s="107"/>
      <c r="B669" s="107"/>
      <c r="C669" s="107"/>
      <c r="D669" s="107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</row>
    <row r="670" spans="1:17" ht="12.75">
      <c r="A670" s="107"/>
      <c r="B670" s="107"/>
      <c r="C670" s="107"/>
      <c r="D670" s="107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</row>
    <row r="671" spans="1:17" ht="12.75">
      <c r="A671" s="107"/>
      <c r="B671" s="107"/>
      <c r="C671" s="107"/>
      <c r="D671" s="107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</row>
    <row r="672" spans="1:17" ht="12.75">
      <c r="A672" s="107"/>
      <c r="B672" s="107"/>
      <c r="C672" s="107"/>
      <c r="D672" s="107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</row>
    <row r="673" spans="1:17" ht="12.75">
      <c r="A673" s="107"/>
      <c r="B673" s="107"/>
      <c r="C673" s="107"/>
      <c r="D673" s="107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</row>
    <row r="674" spans="1:17" ht="12.75">
      <c r="A674" s="107"/>
      <c r="B674" s="107"/>
      <c r="C674" s="107"/>
      <c r="D674" s="107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</row>
    <row r="675" spans="1:17" ht="12.75">
      <c r="A675" s="107"/>
      <c r="B675" s="107"/>
      <c r="C675" s="107"/>
      <c r="D675" s="107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</row>
    <row r="676" spans="1:17" ht="12.75">
      <c r="A676" s="107"/>
      <c r="B676" s="107"/>
      <c r="C676" s="107"/>
      <c r="D676" s="107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</row>
    <row r="677" spans="1:17" ht="12.75">
      <c r="A677" s="107"/>
      <c r="B677" s="107"/>
      <c r="C677" s="107"/>
      <c r="D677" s="107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</row>
    <row r="678" spans="1:17" ht="12.75">
      <c r="A678" s="107"/>
      <c r="B678" s="107"/>
      <c r="C678" s="107"/>
      <c r="D678" s="107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</row>
    <row r="679" spans="1:17" ht="12.75">
      <c r="A679" s="107"/>
      <c r="B679" s="107"/>
      <c r="C679" s="107"/>
      <c r="D679" s="107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</row>
    <row r="680" spans="1:17" ht="12.75">
      <c r="A680" s="107"/>
      <c r="B680" s="107"/>
      <c r="C680" s="107"/>
      <c r="D680" s="107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</row>
    <row r="681" spans="1:17" ht="12.75">
      <c r="A681" s="107"/>
      <c r="B681" s="107"/>
      <c r="C681" s="107"/>
      <c r="D681" s="107"/>
      <c r="E681" s="107"/>
      <c r="F681" s="107"/>
      <c r="G681" s="107"/>
      <c r="H681" s="107"/>
      <c r="I681" s="107"/>
      <c r="J681" s="107"/>
      <c r="K681" s="107"/>
      <c r="L681" s="107"/>
      <c r="M681" s="107"/>
      <c r="N681" s="107"/>
      <c r="O681" s="107"/>
      <c r="P681" s="107"/>
      <c r="Q681" s="107"/>
    </row>
    <row r="682" spans="1:17" ht="12.75">
      <c r="A682" s="107"/>
      <c r="B682" s="107"/>
      <c r="C682" s="107"/>
      <c r="D682" s="107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</row>
    <row r="683" spans="1:17" ht="12.75">
      <c r="A683" s="107"/>
      <c r="B683" s="107"/>
      <c r="C683" s="107"/>
      <c r="D683" s="107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</row>
    <row r="684" spans="1:17" ht="12.75">
      <c r="A684" s="107"/>
      <c r="B684" s="107"/>
      <c r="C684" s="107"/>
      <c r="D684" s="107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</row>
    <row r="685" spans="1:17" ht="12.75">
      <c r="A685" s="107"/>
      <c r="B685" s="107"/>
      <c r="C685" s="107"/>
      <c r="D685" s="107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</row>
    <row r="686" spans="1:17" ht="12.75">
      <c r="A686" s="107"/>
      <c r="B686" s="107"/>
      <c r="C686" s="107"/>
      <c r="D686" s="107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</row>
    <row r="687" spans="1:17" ht="12.75">
      <c r="A687" s="107"/>
      <c r="B687" s="107"/>
      <c r="C687" s="107"/>
      <c r="D687" s="107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</row>
    <row r="688" spans="1:17" ht="12.75">
      <c r="A688" s="107"/>
      <c r="B688" s="107"/>
      <c r="C688" s="107"/>
      <c r="D688" s="107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</row>
    <row r="689" spans="1:17" ht="12.75">
      <c r="A689" s="107"/>
      <c r="B689" s="107"/>
      <c r="C689" s="107"/>
      <c r="D689" s="107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</row>
    <row r="690" spans="1:17" ht="12.75">
      <c r="A690" s="107"/>
      <c r="B690" s="107"/>
      <c r="C690" s="107"/>
      <c r="D690" s="107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</row>
    <row r="691" spans="1:17" ht="12.75">
      <c r="A691" s="107"/>
      <c r="B691" s="107"/>
      <c r="C691" s="107"/>
      <c r="D691" s="107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</row>
    <row r="692" spans="1:17" ht="12.75">
      <c r="A692" s="107"/>
      <c r="B692" s="107"/>
      <c r="C692" s="107"/>
      <c r="D692" s="107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</row>
    <row r="693" spans="1:17" ht="12.75">
      <c r="A693" s="107"/>
      <c r="B693" s="107"/>
      <c r="C693" s="107"/>
      <c r="D693" s="107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</row>
    <row r="694" spans="1:17" ht="12.75">
      <c r="A694" s="107"/>
      <c r="B694" s="107"/>
      <c r="C694" s="107"/>
      <c r="D694" s="107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</row>
    <row r="695" spans="1:17" ht="12.75">
      <c r="A695" s="107"/>
      <c r="B695" s="107"/>
      <c r="C695" s="107"/>
      <c r="D695" s="107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</row>
    <row r="696" spans="1:17" ht="12.75">
      <c r="A696" s="107"/>
      <c r="B696" s="107"/>
      <c r="C696" s="107"/>
      <c r="D696" s="107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</row>
    <row r="697" spans="1:17" ht="12.75">
      <c r="A697" s="107"/>
      <c r="B697" s="107"/>
      <c r="C697" s="107"/>
      <c r="D697" s="107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</row>
    <row r="698" spans="1:17" ht="12.75">
      <c r="A698" s="107"/>
      <c r="B698" s="107"/>
      <c r="C698" s="107"/>
      <c r="D698" s="107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</row>
    <row r="699" spans="1:17" ht="12.75">
      <c r="A699" s="107"/>
      <c r="B699" s="107"/>
      <c r="C699" s="107"/>
      <c r="D699" s="107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</row>
    <row r="700" spans="1:17" ht="12.75">
      <c r="A700" s="107"/>
      <c r="B700" s="107"/>
      <c r="C700" s="107"/>
      <c r="D700" s="107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</row>
    <row r="701" spans="1:17" ht="12.75">
      <c r="A701" s="107"/>
      <c r="B701" s="107"/>
      <c r="C701" s="107"/>
      <c r="D701" s="107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</row>
    <row r="702" spans="1:17" ht="12.75">
      <c r="A702" s="107"/>
      <c r="B702" s="107"/>
      <c r="C702" s="107"/>
      <c r="D702" s="107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</row>
    <row r="703" spans="1:17" ht="12.75">
      <c r="A703" s="107"/>
      <c r="B703" s="107"/>
      <c r="C703" s="107"/>
      <c r="D703" s="107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</row>
    <row r="704" spans="1:17" ht="12.75">
      <c r="A704" s="107"/>
      <c r="B704" s="107"/>
      <c r="C704" s="107"/>
      <c r="D704" s="107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</row>
    <row r="705" spans="1:17" ht="12.75">
      <c r="A705" s="107"/>
      <c r="B705" s="107"/>
      <c r="C705" s="107"/>
      <c r="D705" s="107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</row>
    <row r="706" spans="1:17" ht="12.75">
      <c r="A706" s="107"/>
      <c r="B706" s="107"/>
      <c r="C706" s="107"/>
      <c r="D706" s="107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</row>
    <row r="707" spans="1:17" ht="12.75">
      <c r="A707" s="107"/>
      <c r="B707" s="107"/>
      <c r="C707" s="107"/>
      <c r="D707" s="107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</row>
    <row r="708" spans="1:17" ht="12.75">
      <c r="A708" s="107"/>
      <c r="B708" s="107"/>
      <c r="C708" s="107"/>
      <c r="D708" s="107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</row>
    <row r="709" spans="1:17" ht="12.75">
      <c r="A709" s="107"/>
      <c r="B709" s="107"/>
      <c r="C709" s="107"/>
      <c r="D709" s="107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</row>
    <row r="710" spans="1:17" ht="12.75">
      <c r="A710" s="107"/>
      <c r="B710" s="107"/>
      <c r="C710" s="107"/>
      <c r="D710" s="107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</row>
    <row r="711" spans="1:17" ht="12.75">
      <c r="A711" s="107"/>
      <c r="B711" s="107"/>
      <c r="C711" s="107"/>
      <c r="D711" s="107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</row>
    <row r="712" spans="1:17" ht="12.75">
      <c r="A712" s="107"/>
      <c r="B712" s="107"/>
      <c r="C712" s="107"/>
      <c r="D712" s="107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</row>
    <row r="713" spans="1:17" ht="12.75">
      <c r="A713" s="107"/>
      <c r="B713" s="107"/>
      <c r="C713" s="107"/>
      <c r="D713" s="107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</row>
    <row r="714" spans="1:17" ht="12.75">
      <c r="A714" s="107"/>
      <c r="B714" s="107"/>
      <c r="C714" s="107"/>
      <c r="D714" s="107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</row>
    <row r="715" spans="1:17" ht="12.75">
      <c r="A715" s="107"/>
      <c r="B715" s="107"/>
      <c r="C715" s="107"/>
      <c r="D715" s="107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</row>
    <row r="716" spans="1:17" ht="12.75">
      <c r="A716" s="107"/>
      <c r="B716" s="107"/>
      <c r="C716" s="107"/>
      <c r="D716" s="107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</row>
    <row r="717" spans="1:17" ht="12.75">
      <c r="A717" s="107"/>
      <c r="B717" s="107"/>
      <c r="C717" s="107"/>
      <c r="D717" s="107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</row>
    <row r="718" spans="1:17" ht="12.75">
      <c r="A718" s="107"/>
      <c r="B718" s="107"/>
      <c r="C718" s="107"/>
      <c r="D718" s="107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</row>
    <row r="719" spans="1:17" ht="12.75">
      <c r="A719" s="107"/>
      <c r="B719" s="107"/>
      <c r="C719" s="107"/>
      <c r="D719" s="107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</row>
    <row r="720" spans="1:17" ht="12.75">
      <c r="A720" s="107"/>
      <c r="B720" s="107"/>
      <c r="C720" s="107"/>
      <c r="D720" s="107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</row>
    <row r="721" spans="1:17" ht="12.75">
      <c r="A721" s="107"/>
      <c r="B721" s="107"/>
      <c r="C721" s="107"/>
      <c r="D721" s="107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</row>
    <row r="722" spans="1:17" ht="12.75">
      <c r="A722" s="107"/>
      <c r="B722" s="107"/>
      <c r="C722" s="107"/>
      <c r="D722" s="107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</row>
    <row r="723" spans="1:17" ht="12.75">
      <c r="A723" s="107"/>
      <c r="B723" s="107"/>
      <c r="C723" s="107"/>
      <c r="D723" s="107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</row>
    <row r="724" spans="1:17" ht="12.75">
      <c r="A724" s="107"/>
      <c r="B724" s="107"/>
      <c r="C724" s="107"/>
      <c r="D724" s="107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</row>
    <row r="725" spans="1:17" ht="12.75">
      <c r="A725" s="107"/>
      <c r="B725" s="107"/>
      <c r="C725" s="107"/>
      <c r="D725" s="107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</row>
    <row r="726" spans="1:17" ht="12.75">
      <c r="A726" s="107"/>
      <c r="B726" s="107"/>
      <c r="C726" s="107"/>
      <c r="D726" s="107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</row>
    <row r="727" spans="1:17" ht="12.75">
      <c r="A727" s="107"/>
      <c r="B727" s="107"/>
      <c r="C727" s="107"/>
      <c r="D727" s="107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</row>
    <row r="728" spans="1:17" ht="12.75">
      <c r="A728" s="107"/>
      <c r="B728" s="107"/>
      <c r="C728" s="107"/>
      <c r="D728" s="107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</row>
    <row r="729" spans="1:17" ht="12.75">
      <c r="A729" s="107"/>
      <c r="B729" s="107"/>
      <c r="C729" s="107"/>
      <c r="D729" s="107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</row>
    <row r="730" spans="1:17" ht="12.75">
      <c r="A730" s="107"/>
      <c r="B730" s="107"/>
      <c r="C730" s="107"/>
      <c r="D730" s="107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</row>
    <row r="731" spans="1:17" ht="12.75">
      <c r="A731" s="107"/>
      <c r="B731" s="107"/>
      <c r="C731" s="107"/>
      <c r="D731" s="107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</row>
    <row r="732" spans="1:17" ht="12.75">
      <c r="A732" s="107"/>
      <c r="B732" s="107"/>
      <c r="C732" s="107"/>
      <c r="D732" s="107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</row>
    <row r="733" spans="1:17" ht="12.75">
      <c r="A733" s="107"/>
      <c r="B733" s="107"/>
      <c r="C733" s="107"/>
      <c r="D733" s="107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</row>
    <row r="734" spans="1:17" ht="12.75">
      <c r="A734" s="107"/>
      <c r="B734" s="107"/>
      <c r="C734" s="107"/>
      <c r="D734" s="107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</row>
    <row r="735" spans="1:17" ht="12.75">
      <c r="A735" s="107"/>
      <c r="B735" s="107"/>
      <c r="C735" s="107"/>
      <c r="D735" s="107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</row>
    <row r="736" spans="1:17" ht="12.75">
      <c r="A736" s="107"/>
      <c r="B736" s="107"/>
      <c r="C736" s="107"/>
      <c r="D736" s="107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</row>
    <row r="737" spans="1:17" ht="12.75">
      <c r="A737" s="107"/>
      <c r="B737" s="107"/>
      <c r="C737" s="107"/>
      <c r="D737" s="107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</row>
    <row r="738" spans="1:17" ht="12.75">
      <c r="A738" s="107"/>
      <c r="B738" s="107"/>
      <c r="C738" s="107"/>
      <c r="D738" s="107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</row>
    <row r="739" spans="1:17" ht="12.75">
      <c r="A739" s="107"/>
      <c r="B739" s="107"/>
      <c r="C739" s="107"/>
      <c r="D739" s="107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</row>
    <row r="740" spans="1:17" ht="12.75">
      <c r="A740" s="107"/>
      <c r="B740" s="107"/>
      <c r="C740" s="107"/>
      <c r="D740" s="107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</row>
    <row r="741" spans="1:17" ht="12.75">
      <c r="A741" s="107"/>
      <c r="B741" s="107"/>
      <c r="C741" s="107"/>
      <c r="D741" s="107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</row>
    <row r="742" spans="1:17" ht="12.75">
      <c r="A742" s="107"/>
      <c r="B742" s="107"/>
      <c r="C742" s="107"/>
      <c r="D742" s="107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</row>
    <row r="743" spans="1:17" ht="12.75">
      <c r="A743" s="107"/>
      <c r="B743" s="107"/>
      <c r="C743" s="107"/>
      <c r="D743" s="107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</row>
    <row r="744" spans="1:17" ht="12.75">
      <c r="A744" s="107"/>
      <c r="B744" s="107"/>
      <c r="C744" s="107"/>
      <c r="D744" s="107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</row>
    <row r="745" spans="1:17" ht="12.75">
      <c r="A745" s="107"/>
      <c r="B745" s="107"/>
      <c r="C745" s="107"/>
      <c r="D745" s="107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</row>
    <row r="746" spans="1:17" ht="12.75">
      <c r="A746" s="107"/>
      <c r="B746" s="107"/>
      <c r="C746" s="107"/>
      <c r="D746" s="107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</row>
    <row r="747" spans="1:17" ht="12.75">
      <c r="A747" s="107"/>
      <c r="B747" s="107"/>
      <c r="C747" s="107"/>
      <c r="D747" s="107"/>
      <c r="E747" s="107"/>
      <c r="F747" s="107"/>
      <c r="G747" s="107"/>
      <c r="H747" s="107"/>
      <c r="I747" s="107"/>
      <c r="J747" s="107"/>
      <c r="K747" s="107"/>
      <c r="L747" s="107"/>
      <c r="M747" s="107"/>
      <c r="N747" s="107"/>
      <c r="O747" s="107"/>
      <c r="P747" s="107"/>
      <c r="Q747" s="107"/>
    </row>
    <row r="748" spans="1:17" ht="12.75">
      <c r="A748" s="107"/>
      <c r="B748" s="107"/>
      <c r="C748" s="107"/>
      <c r="D748" s="107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</row>
    <row r="749" spans="1:17" ht="12.75">
      <c r="A749" s="107"/>
      <c r="B749" s="107"/>
      <c r="C749" s="107"/>
      <c r="D749" s="107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</row>
    <row r="750" spans="1:17" ht="12.75">
      <c r="A750" s="107"/>
      <c r="B750" s="107"/>
      <c r="C750" s="107"/>
      <c r="D750" s="107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</row>
    <row r="751" spans="1:17" ht="12.75">
      <c r="A751" s="107"/>
      <c r="B751" s="107"/>
      <c r="C751" s="107"/>
      <c r="D751" s="107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</row>
    <row r="752" spans="1:17" ht="12.75">
      <c r="A752" s="107"/>
      <c r="B752" s="107"/>
      <c r="C752" s="107"/>
      <c r="D752" s="107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</row>
    <row r="753" spans="1:17" ht="12.75">
      <c r="A753" s="107"/>
      <c r="B753" s="107"/>
      <c r="C753" s="107"/>
      <c r="D753" s="107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</row>
    <row r="754" spans="1:17" ht="12.75">
      <c r="A754" s="107"/>
      <c r="B754" s="107"/>
      <c r="C754" s="107"/>
      <c r="D754" s="107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</row>
    <row r="755" spans="1:17" ht="12.75">
      <c r="A755" s="107"/>
      <c r="B755" s="107"/>
      <c r="C755" s="107"/>
      <c r="D755" s="107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</row>
    <row r="756" spans="1:17" ht="12.75">
      <c r="A756" s="107"/>
      <c r="B756" s="107"/>
      <c r="C756" s="107"/>
      <c r="D756" s="107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</row>
    <row r="757" spans="1:17" ht="12.75">
      <c r="A757" s="107"/>
      <c r="B757" s="107"/>
      <c r="C757" s="107"/>
      <c r="D757" s="107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</row>
    <row r="758" spans="1:17" ht="12.75">
      <c r="A758" s="107"/>
      <c r="B758" s="107"/>
      <c r="C758" s="107"/>
      <c r="D758" s="107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</row>
    <row r="759" spans="1:17" ht="12.75">
      <c r="A759" s="107"/>
      <c r="B759" s="107"/>
      <c r="C759" s="107"/>
      <c r="D759" s="107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</row>
    <row r="760" spans="1:17" ht="12.75">
      <c r="A760" s="107"/>
      <c r="B760" s="107"/>
      <c r="C760" s="107"/>
      <c r="D760" s="107"/>
      <c r="E760" s="107"/>
      <c r="F760" s="107"/>
      <c r="G760" s="107"/>
      <c r="H760" s="107"/>
      <c r="I760" s="107"/>
      <c r="J760" s="107"/>
      <c r="K760" s="107"/>
      <c r="L760" s="107"/>
      <c r="M760" s="107"/>
      <c r="N760" s="107"/>
      <c r="O760" s="107"/>
      <c r="P760" s="107"/>
      <c r="Q760" s="107"/>
    </row>
    <row r="761" spans="1:17" ht="12.75">
      <c r="A761" s="107"/>
      <c r="B761" s="107"/>
      <c r="C761" s="107"/>
      <c r="D761" s="107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</row>
    <row r="762" spans="1:17" ht="12.75">
      <c r="A762" s="107"/>
      <c r="B762" s="107"/>
      <c r="C762" s="107"/>
      <c r="D762" s="107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</row>
    <row r="763" spans="1:17" ht="12.75">
      <c r="A763" s="107"/>
      <c r="B763" s="107"/>
      <c r="C763" s="107"/>
      <c r="D763" s="107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</row>
    <row r="764" spans="1:17" ht="12.75">
      <c r="A764" s="107"/>
      <c r="B764" s="107"/>
      <c r="C764" s="107"/>
      <c r="D764" s="107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</row>
    <row r="765" spans="1:17" ht="12.75">
      <c r="A765" s="107"/>
      <c r="B765" s="107"/>
      <c r="C765" s="107"/>
      <c r="D765" s="107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</row>
    <row r="766" spans="1:17" ht="12.75">
      <c r="A766" s="107"/>
      <c r="B766" s="107"/>
      <c r="C766" s="107"/>
      <c r="D766" s="107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</row>
    <row r="767" spans="1:17" ht="12.75">
      <c r="A767" s="107"/>
      <c r="B767" s="107"/>
      <c r="C767" s="107"/>
      <c r="D767" s="107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</row>
    <row r="768" spans="1:17" ht="12.75">
      <c r="A768" s="107"/>
      <c r="B768" s="107"/>
      <c r="C768" s="107"/>
      <c r="D768" s="107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</row>
    <row r="769" spans="1:17" ht="12.75">
      <c r="A769" s="107"/>
      <c r="B769" s="107"/>
      <c r="C769" s="107"/>
      <c r="D769" s="107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</row>
    <row r="770" spans="1:17" ht="12.75">
      <c r="A770" s="107"/>
      <c r="B770" s="107"/>
      <c r="C770" s="107"/>
      <c r="D770" s="107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</row>
    <row r="771" spans="1:17" ht="12.75">
      <c r="A771" s="107"/>
      <c r="B771" s="107"/>
      <c r="C771" s="107"/>
      <c r="D771" s="107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</row>
    <row r="772" spans="1:17" ht="12.75">
      <c r="A772" s="107"/>
      <c r="B772" s="107"/>
      <c r="C772" s="107"/>
      <c r="D772" s="107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</row>
    <row r="773" spans="1:17" ht="12.75">
      <c r="A773" s="107"/>
      <c r="B773" s="107"/>
      <c r="C773" s="107"/>
      <c r="D773" s="107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</row>
    <row r="774" spans="1:17" ht="12.75">
      <c r="A774" s="107"/>
      <c r="B774" s="107"/>
      <c r="C774" s="107"/>
      <c r="D774" s="107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</row>
    <row r="775" spans="1:17" ht="12.75">
      <c r="A775" s="107"/>
      <c r="B775" s="107"/>
      <c r="C775" s="107"/>
      <c r="D775" s="107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</row>
    <row r="776" spans="1:17" ht="12.75">
      <c r="A776" s="107"/>
      <c r="B776" s="107"/>
      <c r="C776" s="107"/>
      <c r="D776" s="107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</row>
    <row r="777" spans="1:17" ht="12.75">
      <c r="A777" s="107"/>
      <c r="B777" s="107"/>
      <c r="C777" s="107"/>
      <c r="D777" s="107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</row>
    <row r="778" spans="1:17" ht="12.75">
      <c r="A778" s="107"/>
      <c r="B778" s="107"/>
      <c r="C778" s="107"/>
      <c r="D778" s="107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</row>
    <row r="779" spans="1:17" ht="12.75">
      <c r="A779" s="107"/>
      <c r="B779" s="107"/>
      <c r="C779" s="107"/>
      <c r="D779" s="107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</row>
    <row r="780" spans="1:17" ht="12.75">
      <c r="A780" s="107"/>
      <c r="B780" s="107"/>
      <c r="C780" s="107"/>
      <c r="D780" s="107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</row>
    <row r="781" spans="1:17" ht="12.75">
      <c r="A781" s="107"/>
      <c r="B781" s="107"/>
      <c r="C781" s="107"/>
      <c r="D781" s="107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</row>
    <row r="782" spans="1:17" ht="12.75">
      <c r="A782" s="107"/>
      <c r="B782" s="107"/>
      <c r="C782" s="107"/>
      <c r="D782" s="107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</row>
    <row r="783" spans="1:17" ht="12.75">
      <c r="A783" s="107"/>
      <c r="B783" s="107"/>
      <c r="C783" s="107"/>
      <c r="D783" s="107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</row>
    <row r="784" spans="1:17" ht="12.75">
      <c r="A784" s="107"/>
      <c r="B784" s="107"/>
      <c r="C784" s="107"/>
      <c r="D784" s="107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</row>
    <row r="785" spans="1:17" ht="12.75">
      <c r="A785" s="107"/>
      <c r="B785" s="107"/>
      <c r="C785" s="107"/>
      <c r="D785" s="107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</row>
    <row r="786" spans="1:17" ht="12.75">
      <c r="A786" s="107"/>
      <c r="B786" s="107"/>
      <c r="C786" s="107"/>
      <c r="D786" s="107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</row>
    <row r="787" spans="1:17" ht="12.75">
      <c r="A787" s="107"/>
      <c r="B787" s="107"/>
      <c r="C787" s="107"/>
      <c r="D787" s="107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</row>
    <row r="788" spans="1:17" ht="12.75">
      <c r="A788" s="107"/>
      <c r="B788" s="107"/>
      <c r="C788" s="107"/>
      <c r="D788" s="107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</row>
    <row r="789" spans="1:17" ht="12.75">
      <c r="A789" s="107"/>
      <c r="B789" s="107"/>
      <c r="C789" s="107"/>
      <c r="D789" s="107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</row>
    <row r="790" spans="1:17" ht="12.75">
      <c r="A790" s="107"/>
      <c r="B790" s="107"/>
      <c r="C790" s="107"/>
      <c r="D790" s="107"/>
      <c r="E790" s="107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</row>
    <row r="791" spans="1:17" ht="12.75">
      <c r="A791" s="107"/>
      <c r="B791" s="107"/>
      <c r="C791" s="107"/>
      <c r="D791" s="107"/>
      <c r="E791" s="107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</row>
    <row r="792" spans="1:17" ht="12.75">
      <c r="A792" s="107"/>
      <c r="B792" s="107"/>
      <c r="C792" s="107"/>
      <c r="D792" s="107"/>
      <c r="E792" s="107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</row>
    <row r="793" spans="1:17" ht="12.75">
      <c r="A793" s="107"/>
      <c r="B793" s="107"/>
      <c r="C793" s="107"/>
      <c r="D793" s="107"/>
      <c r="E793" s="107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</row>
    <row r="794" spans="1:17" ht="12.75">
      <c r="A794" s="107"/>
      <c r="B794" s="107"/>
      <c r="C794" s="107"/>
      <c r="D794" s="107"/>
      <c r="E794" s="107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</row>
    <row r="795" spans="1:17" ht="12.75">
      <c r="A795" s="107"/>
      <c r="B795" s="107"/>
      <c r="C795" s="107"/>
      <c r="D795" s="107"/>
      <c r="E795" s="107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</row>
    <row r="796" spans="1:17" ht="12.75">
      <c r="A796" s="107"/>
      <c r="B796" s="107"/>
      <c r="C796" s="107"/>
      <c r="D796" s="107"/>
      <c r="E796" s="107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</row>
    <row r="797" spans="1:17" ht="12.75">
      <c r="A797" s="107"/>
      <c r="B797" s="107"/>
      <c r="C797" s="107"/>
      <c r="D797" s="107"/>
      <c r="E797" s="107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</row>
    <row r="798" spans="1:17" ht="12.75">
      <c r="A798" s="107"/>
      <c r="B798" s="107"/>
      <c r="C798" s="107"/>
      <c r="D798" s="107"/>
      <c r="E798" s="107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</row>
    <row r="799" spans="1:17" ht="12.75">
      <c r="A799" s="107"/>
      <c r="B799" s="107"/>
      <c r="C799" s="107"/>
      <c r="D799" s="107"/>
      <c r="E799" s="107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</row>
    <row r="800" spans="1:17" ht="12.75">
      <c r="A800" s="107"/>
      <c r="B800" s="107"/>
      <c r="C800" s="107"/>
      <c r="D800" s="107"/>
      <c r="E800" s="107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</row>
    <row r="801" spans="1:17" ht="12.75">
      <c r="A801" s="107"/>
      <c r="B801" s="107"/>
      <c r="C801" s="107"/>
      <c r="D801" s="107"/>
      <c r="E801" s="107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</row>
    <row r="802" spans="1:17" ht="12.75">
      <c r="A802" s="107"/>
      <c r="B802" s="107"/>
      <c r="C802" s="107"/>
      <c r="D802" s="107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</row>
    <row r="803" spans="1:17" ht="12.75">
      <c r="A803" s="107"/>
      <c r="B803" s="107"/>
      <c r="C803" s="107"/>
      <c r="D803" s="107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</row>
    <row r="804" spans="1:17" ht="12.75">
      <c r="A804" s="107"/>
      <c r="B804" s="107"/>
      <c r="C804" s="107"/>
      <c r="D804" s="107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</row>
    <row r="805" spans="1:17" ht="12.75">
      <c r="A805" s="107"/>
      <c r="B805" s="107"/>
      <c r="C805" s="107"/>
      <c r="D805" s="107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</row>
    <row r="806" spans="1:17" ht="12.75">
      <c r="A806" s="107"/>
      <c r="B806" s="107"/>
      <c r="C806" s="107"/>
      <c r="D806" s="107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</row>
    <row r="807" spans="1:17" ht="12.75">
      <c r="A807" s="107"/>
      <c r="B807" s="107"/>
      <c r="C807" s="107"/>
      <c r="D807" s="107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</row>
    <row r="808" spans="1:17" ht="12.75">
      <c r="A808" s="107"/>
      <c r="B808" s="107"/>
      <c r="C808" s="107"/>
      <c r="D808" s="107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</row>
    <row r="809" spans="1:17" ht="12.75">
      <c r="A809" s="107"/>
      <c r="B809" s="107"/>
      <c r="C809" s="107"/>
      <c r="D809" s="107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</row>
    <row r="810" spans="1:17" ht="12.75">
      <c r="A810" s="107"/>
      <c r="B810" s="107"/>
      <c r="C810" s="107"/>
      <c r="D810" s="107"/>
      <c r="E810" s="107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</row>
    <row r="811" spans="1:17" ht="12.75">
      <c r="A811" s="107"/>
      <c r="B811" s="107"/>
      <c r="C811" s="107"/>
      <c r="D811" s="107"/>
      <c r="E811" s="107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</row>
    <row r="812" spans="1:17" ht="12.75">
      <c r="A812" s="107"/>
      <c r="B812" s="107"/>
      <c r="C812" s="107"/>
      <c r="D812" s="107"/>
      <c r="E812" s="107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</row>
    <row r="813" spans="1:17" ht="12.75">
      <c r="A813" s="107"/>
      <c r="B813" s="107"/>
      <c r="C813" s="107"/>
      <c r="D813" s="107"/>
      <c r="E813" s="107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</row>
    <row r="814" spans="1:17" ht="12.75">
      <c r="A814" s="107"/>
      <c r="B814" s="107"/>
      <c r="C814" s="107"/>
      <c r="D814" s="107"/>
      <c r="E814" s="107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</row>
    <row r="815" spans="1:17" ht="12.75">
      <c r="A815" s="107"/>
      <c r="B815" s="107"/>
      <c r="C815" s="107"/>
      <c r="D815" s="107"/>
      <c r="E815" s="107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</row>
    <row r="816" spans="1:17" ht="12.75">
      <c r="A816" s="107"/>
      <c r="B816" s="107"/>
      <c r="C816" s="107"/>
      <c r="D816" s="107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</row>
    <row r="817" spans="1:17" ht="12.75">
      <c r="A817" s="107"/>
      <c r="B817" s="107"/>
      <c r="C817" s="107"/>
      <c r="D817" s="107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</row>
    <row r="818" spans="1:17" ht="12.75">
      <c r="A818" s="107"/>
      <c r="B818" s="107"/>
      <c r="C818" s="107"/>
      <c r="D818" s="107"/>
      <c r="E818" s="107"/>
      <c r="F818" s="107"/>
      <c r="G818" s="107"/>
      <c r="H818" s="107"/>
      <c r="I818" s="107"/>
      <c r="J818" s="107"/>
      <c r="K818" s="107"/>
      <c r="L818" s="107"/>
      <c r="M818" s="107"/>
      <c r="N818" s="107"/>
      <c r="O818" s="107"/>
      <c r="P818" s="107"/>
      <c r="Q818" s="107"/>
    </row>
    <row r="819" spans="1:17" ht="12.75">
      <c r="A819" s="107"/>
      <c r="B819" s="107"/>
      <c r="C819" s="107"/>
      <c r="D819" s="107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</row>
    <row r="820" spans="1:17" ht="12.75">
      <c r="A820" s="107"/>
      <c r="B820" s="107"/>
      <c r="C820" s="107"/>
      <c r="D820" s="107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</row>
    <row r="821" spans="1:17" ht="12.75">
      <c r="A821" s="107"/>
      <c r="B821" s="107"/>
      <c r="C821" s="107"/>
      <c r="D821" s="107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</row>
    <row r="822" spans="1:17" ht="12.75">
      <c r="A822" s="107"/>
      <c r="B822" s="107"/>
      <c r="C822" s="107"/>
      <c r="D822" s="107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</row>
    <row r="823" spans="1:17" ht="12.75">
      <c r="A823" s="107"/>
      <c r="B823" s="107"/>
      <c r="C823" s="107"/>
      <c r="D823" s="107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</row>
    <row r="824" spans="1:17" ht="12.75">
      <c r="A824" s="107"/>
      <c r="B824" s="107"/>
      <c r="C824" s="107"/>
      <c r="D824" s="107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</row>
    <row r="825" spans="1:17" ht="12.75">
      <c r="A825" s="107"/>
      <c r="B825" s="107"/>
      <c r="C825" s="107"/>
      <c r="D825" s="107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</row>
    <row r="826" spans="1:17" ht="12.75">
      <c r="A826" s="107"/>
      <c r="B826" s="107"/>
      <c r="C826" s="107"/>
      <c r="D826" s="107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</row>
    <row r="827" spans="1:17" ht="12.75">
      <c r="A827" s="107"/>
      <c r="B827" s="107"/>
      <c r="C827" s="107"/>
      <c r="D827" s="107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</row>
    <row r="828" spans="1:17" ht="12.75">
      <c r="A828" s="107"/>
      <c r="B828" s="107"/>
      <c r="C828" s="107"/>
      <c r="D828" s="107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</row>
    <row r="829" spans="1:17" ht="12.75">
      <c r="A829" s="107"/>
      <c r="B829" s="107"/>
      <c r="C829" s="107"/>
      <c r="D829" s="107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</row>
    <row r="830" spans="1:17" ht="12.75">
      <c r="A830" s="107"/>
      <c r="B830" s="107"/>
      <c r="C830" s="107"/>
      <c r="D830" s="107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</row>
    <row r="831" spans="1:17" ht="12.75">
      <c r="A831" s="107"/>
      <c r="B831" s="107"/>
      <c r="C831" s="107"/>
      <c r="D831" s="107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</row>
    <row r="832" spans="1:17" ht="12.75">
      <c r="A832" s="107"/>
      <c r="B832" s="107"/>
      <c r="C832" s="107"/>
      <c r="D832" s="107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</row>
    <row r="833" spans="1:17" ht="12.75">
      <c r="A833" s="107"/>
      <c r="B833" s="107"/>
      <c r="C833" s="107"/>
      <c r="D833" s="107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</row>
    <row r="834" spans="1:17" ht="12.75">
      <c r="A834" s="107"/>
      <c r="B834" s="107"/>
      <c r="C834" s="107"/>
      <c r="D834" s="107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</row>
    <row r="835" spans="1:17" ht="12.75">
      <c r="A835" s="107"/>
      <c r="B835" s="107"/>
      <c r="C835" s="107"/>
      <c r="D835" s="107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</row>
    <row r="836" spans="1:17" ht="12.75">
      <c r="A836" s="107"/>
      <c r="B836" s="107"/>
      <c r="C836" s="107"/>
      <c r="D836" s="107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</row>
    <row r="837" spans="1:17" ht="12.75">
      <c r="A837" s="107"/>
      <c r="B837" s="107"/>
      <c r="C837" s="107"/>
      <c r="D837" s="107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</row>
    <row r="838" spans="1:17" ht="12.75">
      <c r="A838" s="107"/>
      <c r="B838" s="107"/>
      <c r="C838" s="107"/>
      <c r="D838" s="107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</row>
    <row r="839" spans="1:17" ht="12.75">
      <c r="A839" s="107"/>
      <c r="B839" s="107"/>
      <c r="C839" s="107"/>
      <c r="D839" s="107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</row>
    <row r="840" spans="1:17" ht="12.75">
      <c r="A840" s="107"/>
      <c r="B840" s="107"/>
      <c r="C840" s="107"/>
      <c r="D840" s="107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</row>
    <row r="841" spans="1:17" ht="12.75">
      <c r="A841" s="107"/>
      <c r="B841" s="107"/>
      <c r="C841" s="107"/>
      <c r="D841" s="107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</row>
    <row r="842" spans="1:17" ht="12.75">
      <c r="A842" s="107"/>
      <c r="B842" s="107"/>
      <c r="C842" s="107"/>
      <c r="D842" s="107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</row>
    <row r="843" spans="1:17" ht="12.75">
      <c r="A843" s="107"/>
      <c r="B843" s="107"/>
      <c r="C843" s="107"/>
      <c r="D843" s="107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</row>
    <row r="844" spans="1:17" ht="12.75">
      <c r="A844" s="107"/>
      <c r="B844" s="107"/>
      <c r="C844" s="107"/>
      <c r="D844" s="107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</row>
    <row r="845" spans="1:17" ht="12.75">
      <c r="A845" s="107"/>
      <c r="B845" s="107"/>
      <c r="C845" s="107"/>
      <c r="D845" s="107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</row>
    <row r="846" spans="1:17" ht="12.75">
      <c r="A846" s="107"/>
      <c r="B846" s="107"/>
      <c r="C846" s="107"/>
      <c r="D846" s="107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</row>
    <row r="847" spans="1:17" ht="12.75">
      <c r="A847" s="107"/>
      <c r="B847" s="107"/>
      <c r="C847" s="107"/>
      <c r="D847" s="107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</row>
    <row r="848" spans="1:17" ht="12.75">
      <c r="A848" s="107"/>
      <c r="B848" s="107"/>
      <c r="C848" s="107"/>
      <c r="D848" s="107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</row>
    <row r="849" spans="1:17" ht="12.75">
      <c r="A849" s="107"/>
      <c r="B849" s="107"/>
      <c r="C849" s="107"/>
      <c r="D849" s="107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</row>
    <row r="850" spans="1:17" ht="12.75">
      <c r="A850" s="107"/>
      <c r="B850" s="107"/>
      <c r="C850" s="107"/>
      <c r="D850" s="107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</row>
    <row r="851" spans="1:17" ht="12.75">
      <c r="A851" s="107"/>
      <c r="B851" s="107"/>
      <c r="C851" s="107"/>
      <c r="D851" s="107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</row>
    <row r="852" spans="1:17" ht="12.75">
      <c r="A852" s="107"/>
      <c r="B852" s="107"/>
      <c r="C852" s="107"/>
      <c r="D852" s="107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</row>
    <row r="853" spans="1:17" ht="12.75">
      <c r="A853" s="107"/>
      <c r="B853" s="107"/>
      <c r="C853" s="107"/>
      <c r="D853" s="107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</row>
    <row r="854" spans="1:17" ht="12.75">
      <c r="A854" s="107"/>
      <c r="B854" s="107"/>
      <c r="C854" s="107"/>
      <c r="D854" s="107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</row>
    <row r="855" spans="1:17" ht="12.75">
      <c r="A855" s="107"/>
      <c r="B855" s="107"/>
      <c r="C855" s="107"/>
      <c r="D855" s="107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</row>
    <row r="856" spans="1:17" ht="12.75">
      <c r="A856" s="107"/>
      <c r="B856" s="107"/>
      <c r="C856" s="107"/>
      <c r="D856" s="107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</row>
    <row r="857" spans="1:17" ht="12.75">
      <c r="A857" s="107"/>
      <c r="B857" s="107"/>
      <c r="C857" s="107"/>
      <c r="D857" s="107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</row>
    <row r="858" spans="1:17" ht="12.75">
      <c r="A858" s="107"/>
      <c r="B858" s="107"/>
      <c r="C858" s="107"/>
      <c r="D858" s="107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</row>
    <row r="859" spans="1:17" ht="12.75">
      <c r="A859" s="107"/>
      <c r="B859" s="107"/>
      <c r="C859" s="107"/>
      <c r="D859" s="107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</row>
    <row r="860" spans="1:17" ht="12.75">
      <c r="A860" s="107"/>
      <c r="B860" s="107"/>
      <c r="C860" s="107"/>
      <c r="D860" s="107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</row>
    <row r="861" spans="1:17" ht="12.75">
      <c r="A861" s="107"/>
      <c r="B861" s="107"/>
      <c r="C861" s="107"/>
      <c r="D861" s="107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</row>
    <row r="862" spans="1:17" ht="12.75">
      <c r="A862" s="107"/>
      <c r="B862" s="107"/>
      <c r="C862" s="107"/>
      <c r="D862" s="107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</row>
    <row r="863" spans="1:17" ht="12.75">
      <c r="A863" s="107"/>
      <c r="B863" s="107"/>
      <c r="C863" s="107"/>
      <c r="D863" s="107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</row>
    <row r="864" spans="1:17" ht="12.75">
      <c r="A864" s="107"/>
      <c r="B864" s="107"/>
      <c r="C864" s="107"/>
      <c r="D864" s="107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</row>
    <row r="865" spans="1:17" ht="12.75">
      <c r="A865" s="107"/>
      <c r="B865" s="107"/>
      <c r="C865" s="107"/>
      <c r="D865" s="107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</row>
    <row r="866" spans="1:17" ht="12.75">
      <c r="A866" s="107"/>
      <c r="B866" s="107"/>
      <c r="C866" s="107"/>
      <c r="D866" s="107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</row>
    <row r="867" spans="1:17" ht="12.75">
      <c r="A867" s="107"/>
      <c r="B867" s="107"/>
      <c r="C867" s="107"/>
      <c r="D867" s="107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</row>
    <row r="868" spans="1:17" ht="12.75">
      <c r="A868" s="107"/>
      <c r="B868" s="107"/>
      <c r="C868" s="107"/>
      <c r="D868" s="107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</row>
    <row r="869" spans="1:17" ht="12.75">
      <c r="A869" s="107"/>
      <c r="B869" s="107"/>
      <c r="C869" s="107"/>
      <c r="D869" s="107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</row>
    <row r="870" spans="1:17" ht="12.75">
      <c r="A870" s="107"/>
      <c r="B870" s="107"/>
      <c r="C870" s="107"/>
      <c r="D870" s="107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</row>
    <row r="871" spans="1:17" ht="12.75">
      <c r="A871" s="107"/>
      <c r="B871" s="107"/>
      <c r="C871" s="107"/>
      <c r="D871" s="107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</row>
    <row r="872" spans="1:17" ht="12.75">
      <c r="A872" s="107"/>
      <c r="B872" s="107"/>
      <c r="C872" s="107"/>
      <c r="D872" s="107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</row>
    <row r="873" spans="1:17" ht="12.75">
      <c r="A873" s="107"/>
      <c r="B873" s="107"/>
      <c r="C873" s="107"/>
      <c r="D873" s="107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</row>
    <row r="874" spans="1:17" ht="12.75">
      <c r="A874" s="107"/>
      <c r="B874" s="107"/>
      <c r="C874" s="107"/>
      <c r="D874" s="107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</row>
    <row r="875" spans="1:17" ht="12.75">
      <c r="A875" s="107"/>
      <c r="B875" s="107"/>
      <c r="C875" s="107"/>
      <c r="D875" s="107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</row>
    <row r="876" spans="1:17" ht="12.75">
      <c r="A876" s="107"/>
      <c r="B876" s="107"/>
      <c r="C876" s="107"/>
      <c r="D876" s="107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</row>
    <row r="877" spans="1:17" ht="12.75">
      <c r="A877" s="107"/>
      <c r="B877" s="107"/>
      <c r="C877" s="107"/>
      <c r="D877" s="107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</row>
    <row r="878" spans="1:17" ht="12.75">
      <c r="A878" s="107"/>
      <c r="B878" s="107"/>
      <c r="C878" s="107"/>
      <c r="D878" s="107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</row>
    <row r="879" spans="1:17" ht="12.75">
      <c r="A879" s="107"/>
      <c r="B879" s="107"/>
      <c r="C879" s="107"/>
      <c r="D879" s="107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</row>
    <row r="880" spans="1:17" ht="12.75">
      <c r="A880" s="107"/>
      <c r="B880" s="107"/>
      <c r="C880" s="107"/>
      <c r="D880" s="107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</row>
    <row r="881" spans="1:17" ht="12.75">
      <c r="A881" s="107"/>
      <c r="B881" s="107"/>
      <c r="C881" s="107"/>
      <c r="D881" s="107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</row>
    <row r="882" spans="1:17" ht="12.75">
      <c r="A882" s="107"/>
      <c r="B882" s="107"/>
      <c r="C882" s="107"/>
      <c r="D882" s="107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</row>
    <row r="883" spans="1:17" ht="12.75">
      <c r="A883" s="107"/>
      <c r="B883" s="107"/>
      <c r="C883" s="107"/>
      <c r="D883" s="107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</row>
    <row r="884" spans="1:17" ht="12.75">
      <c r="A884" s="107"/>
      <c r="B884" s="107"/>
      <c r="C884" s="107"/>
      <c r="D884" s="107"/>
      <c r="E884" s="107"/>
      <c r="F884" s="107"/>
      <c r="G884" s="107"/>
      <c r="H884" s="107"/>
      <c r="I884" s="107"/>
      <c r="J884" s="107"/>
      <c r="K884" s="107"/>
      <c r="L884" s="107"/>
      <c r="M884" s="107"/>
      <c r="N884" s="107"/>
      <c r="O884" s="107"/>
      <c r="P884" s="107"/>
      <c r="Q884" s="107"/>
    </row>
    <row r="885" spans="1:17" ht="12.75">
      <c r="A885" s="107"/>
      <c r="B885" s="107"/>
      <c r="C885" s="107"/>
      <c r="D885" s="107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</row>
    <row r="886" spans="1:17" ht="12.75">
      <c r="A886" s="107"/>
      <c r="B886" s="107"/>
      <c r="C886" s="107"/>
      <c r="D886" s="107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</row>
    <row r="887" spans="1:17" ht="12.75">
      <c r="A887" s="107"/>
      <c r="B887" s="107"/>
      <c r="C887" s="107"/>
      <c r="D887" s="107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</row>
    <row r="888" spans="1:17" ht="12.75">
      <c r="A888" s="107"/>
      <c r="B888" s="107"/>
      <c r="C888" s="107"/>
      <c r="D888" s="107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</row>
    <row r="889" spans="1:17" ht="12.75">
      <c r="A889" s="107"/>
      <c r="B889" s="107"/>
      <c r="C889" s="107"/>
      <c r="D889" s="107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</row>
    <row r="890" spans="1:17" ht="12.75">
      <c r="A890" s="107"/>
      <c r="B890" s="107"/>
      <c r="C890" s="107"/>
      <c r="D890" s="107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</row>
    <row r="891" spans="1:17" ht="12.75">
      <c r="A891" s="107"/>
      <c r="B891" s="107"/>
      <c r="C891" s="107"/>
      <c r="D891" s="107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</row>
    <row r="892" spans="1:17" ht="12.75">
      <c r="A892" s="107"/>
      <c r="B892" s="107"/>
      <c r="C892" s="107"/>
      <c r="D892" s="107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</row>
    <row r="893" spans="1:17" ht="12.75">
      <c r="A893" s="107"/>
      <c r="B893" s="107"/>
      <c r="C893" s="107"/>
      <c r="D893" s="107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</row>
    <row r="894" spans="1:17" ht="12.75">
      <c r="A894" s="107"/>
      <c r="B894" s="107"/>
      <c r="C894" s="107"/>
      <c r="D894" s="107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</row>
    <row r="895" spans="1:17" ht="12.75">
      <c r="A895" s="107"/>
      <c r="B895" s="107"/>
      <c r="C895" s="107"/>
      <c r="D895" s="107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</row>
    <row r="896" spans="1:17" ht="12.75">
      <c r="A896" s="107"/>
      <c r="B896" s="107"/>
      <c r="C896" s="107"/>
      <c r="D896" s="107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</row>
    <row r="897" spans="1:17" ht="12.75">
      <c r="A897" s="107"/>
      <c r="B897" s="107"/>
      <c r="C897" s="107"/>
      <c r="D897" s="107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</row>
    <row r="898" spans="1:17" ht="12.75">
      <c r="A898" s="107"/>
      <c r="B898" s="107"/>
      <c r="C898" s="107"/>
      <c r="D898" s="107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</row>
    <row r="899" spans="1:17" ht="12.75">
      <c r="A899" s="107"/>
      <c r="B899" s="107"/>
      <c r="C899" s="107"/>
      <c r="D899" s="107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</row>
    <row r="900" spans="1:17" ht="12.75">
      <c r="A900" s="107"/>
      <c r="B900" s="107"/>
      <c r="C900" s="107"/>
      <c r="D900" s="107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</row>
    <row r="901" spans="1:17" ht="12.75">
      <c r="A901" s="107"/>
      <c r="B901" s="107"/>
      <c r="C901" s="107"/>
      <c r="D901" s="107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</row>
    <row r="902" spans="1:17" ht="12.75">
      <c r="A902" s="107"/>
      <c r="B902" s="107"/>
      <c r="C902" s="107"/>
      <c r="D902" s="107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</row>
    <row r="903" spans="1:17" ht="12.75">
      <c r="A903" s="107"/>
      <c r="B903" s="107"/>
      <c r="C903" s="107"/>
      <c r="D903" s="107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</row>
    <row r="904" spans="1:17" ht="12.75">
      <c r="A904" s="107"/>
      <c r="B904" s="107"/>
      <c r="C904" s="107"/>
      <c r="D904" s="107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</row>
    <row r="905" spans="1:17" ht="12.75">
      <c r="A905" s="107"/>
      <c r="B905" s="107"/>
      <c r="C905" s="107"/>
      <c r="D905" s="107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</row>
    <row r="906" spans="1:17" ht="12.75">
      <c r="A906" s="107"/>
      <c r="B906" s="107"/>
      <c r="C906" s="107"/>
      <c r="D906" s="107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</row>
    <row r="907" spans="1:17" ht="12.75">
      <c r="A907" s="107"/>
      <c r="B907" s="107"/>
      <c r="C907" s="107"/>
      <c r="D907" s="107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</row>
    <row r="908" spans="1:17" ht="12.75">
      <c r="A908" s="107"/>
      <c r="B908" s="107"/>
      <c r="C908" s="107"/>
      <c r="D908" s="107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</row>
    <row r="909" spans="1:17" ht="12.75">
      <c r="A909" s="107"/>
      <c r="B909" s="107"/>
      <c r="C909" s="107"/>
      <c r="D909" s="107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</row>
    <row r="910" spans="1:17" ht="12.75">
      <c r="A910" s="107"/>
      <c r="B910" s="107"/>
      <c r="C910" s="107"/>
      <c r="D910" s="107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</row>
    <row r="911" spans="1:17" ht="12.75">
      <c r="A911" s="107"/>
      <c r="B911" s="107"/>
      <c r="C911" s="107"/>
      <c r="D911" s="107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</row>
    <row r="912" spans="1:17" ht="12.75">
      <c r="A912" s="107"/>
      <c r="B912" s="107"/>
      <c r="C912" s="107"/>
      <c r="D912" s="107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</row>
    <row r="913" spans="1:17" ht="12.75">
      <c r="A913" s="107"/>
      <c r="B913" s="107"/>
      <c r="C913" s="107"/>
      <c r="D913" s="107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</row>
    <row r="914" spans="1:17" ht="12.75">
      <c r="A914" s="107"/>
      <c r="B914" s="107"/>
      <c r="C914" s="107"/>
      <c r="D914" s="107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</row>
    <row r="915" spans="1:17" ht="12.75">
      <c r="A915" s="107"/>
      <c r="B915" s="107"/>
      <c r="C915" s="107"/>
      <c r="D915" s="107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</row>
    <row r="916" spans="1:17" ht="12.75">
      <c r="A916" s="107"/>
      <c r="B916" s="107"/>
      <c r="C916" s="107"/>
      <c r="D916" s="107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</row>
    <row r="917" spans="1:17" ht="12.75">
      <c r="A917" s="107"/>
      <c r="B917" s="107"/>
      <c r="C917" s="107"/>
      <c r="D917" s="107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</row>
    <row r="918" spans="1:17" ht="12.75">
      <c r="A918" s="107"/>
      <c r="B918" s="107"/>
      <c r="C918" s="107"/>
      <c r="D918" s="107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</row>
    <row r="919" spans="1:17" ht="12.75">
      <c r="A919" s="107"/>
      <c r="B919" s="107"/>
      <c r="C919" s="107"/>
      <c r="D919" s="107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</row>
    <row r="920" spans="1:17" ht="12.75">
      <c r="A920" s="107"/>
      <c r="B920" s="107"/>
      <c r="C920" s="107"/>
      <c r="D920" s="107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</row>
    <row r="921" spans="1:17" ht="12.75">
      <c r="A921" s="107"/>
      <c r="B921" s="107"/>
      <c r="C921" s="107"/>
      <c r="D921" s="107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</row>
    <row r="922" spans="1:17" ht="12.75">
      <c r="A922" s="107"/>
      <c r="B922" s="107"/>
      <c r="C922" s="107"/>
      <c r="D922" s="107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</row>
    <row r="923" spans="1:17" ht="12.75">
      <c r="A923" s="107"/>
      <c r="B923" s="107"/>
      <c r="C923" s="107"/>
      <c r="D923" s="107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</row>
    <row r="924" spans="1:17" ht="12.75">
      <c r="A924" s="107"/>
      <c r="B924" s="107"/>
      <c r="C924" s="107"/>
      <c r="D924" s="107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</row>
    <row r="925" spans="1:17" ht="12.75">
      <c r="A925" s="107"/>
      <c r="B925" s="107"/>
      <c r="C925" s="107"/>
      <c r="D925" s="107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</row>
    <row r="926" spans="1:17" ht="12.75">
      <c r="A926" s="107"/>
      <c r="B926" s="107"/>
      <c r="C926" s="107"/>
      <c r="D926" s="107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</row>
    <row r="927" spans="1:17" ht="12.75">
      <c r="A927" s="107"/>
      <c r="B927" s="107"/>
      <c r="C927" s="107"/>
      <c r="D927" s="107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</row>
    <row r="928" spans="1:17" ht="12.75">
      <c r="A928" s="107"/>
      <c r="B928" s="107"/>
      <c r="C928" s="107"/>
      <c r="D928" s="107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</row>
    <row r="929" spans="1:17" ht="12.75">
      <c r="A929" s="107"/>
      <c r="B929" s="107"/>
      <c r="C929" s="107"/>
      <c r="D929" s="107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</row>
    <row r="930" spans="1:17" ht="12.75">
      <c r="A930" s="107"/>
      <c r="B930" s="107"/>
      <c r="C930" s="107"/>
      <c r="D930" s="107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</row>
    <row r="931" spans="1:17" ht="12.75">
      <c r="A931" s="107"/>
      <c r="B931" s="107"/>
      <c r="C931" s="107"/>
      <c r="D931" s="107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</row>
    <row r="932" spans="1:17" ht="12.75">
      <c r="A932" s="107"/>
      <c r="B932" s="107"/>
      <c r="C932" s="107"/>
      <c r="D932" s="107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</row>
    <row r="933" spans="1:17" ht="12.75">
      <c r="A933" s="107"/>
      <c r="B933" s="107"/>
      <c r="C933" s="107"/>
      <c r="D933" s="107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</row>
    <row r="934" spans="1:17" ht="12.75">
      <c r="A934" s="107"/>
      <c r="B934" s="107"/>
      <c r="C934" s="107"/>
      <c r="D934" s="107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</row>
    <row r="935" spans="1:17" ht="12.75">
      <c r="A935" s="107"/>
      <c r="B935" s="107"/>
      <c r="C935" s="107"/>
      <c r="D935" s="107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</row>
    <row r="936" spans="1:17" ht="12.75">
      <c r="A936" s="107"/>
      <c r="B936" s="107"/>
      <c r="C936" s="107"/>
      <c r="D936" s="107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</row>
    <row r="937" spans="1:17" ht="12.75">
      <c r="A937" s="107"/>
      <c r="B937" s="107"/>
      <c r="C937" s="107"/>
      <c r="D937" s="107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</row>
    <row r="938" spans="1:17" ht="12.75">
      <c r="A938" s="107"/>
      <c r="B938" s="107"/>
      <c r="C938" s="107"/>
      <c r="D938" s="107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</row>
    <row r="939" spans="1:17" ht="12.75">
      <c r="A939" s="107"/>
      <c r="B939" s="107"/>
      <c r="C939" s="107"/>
      <c r="D939" s="107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</row>
    <row r="940" spans="1:17" ht="12.75">
      <c r="A940" s="107"/>
      <c r="B940" s="107"/>
      <c r="C940" s="107"/>
      <c r="D940" s="107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</row>
    <row r="941" spans="1:17" ht="12.75">
      <c r="A941" s="107"/>
      <c r="B941" s="107"/>
      <c r="C941" s="107"/>
      <c r="D941" s="107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</row>
    <row r="942" spans="1:17" ht="12.75">
      <c r="A942" s="107"/>
      <c r="B942" s="107"/>
      <c r="C942" s="107"/>
      <c r="D942" s="107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</row>
    <row r="943" spans="1:17" ht="12.75">
      <c r="A943" s="107"/>
      <c r="B943" s="107"/>
      <c r="C943" s="107"/>
      <c r="D943" s="107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</row>
    <row r="944" spans="1:17" ht="12.75">
      <c r="A944" s="107"/>
      <c r="B944" s="107"/>
      <c r="C944" s="107"/>
      <c r="D944" s="107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</row>
    <row r="945" spans="1:17" ht="12.75">
      <c r="A945" s="107"/>
      <c r="B945" s="107"/>
      <c r="C945" s="107"/>
      <c r="D945" s="107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</row>
    <row r="946" spans="1:17" ht="12.75">
      <c r="A946" s="107"/>
      <c r="B946" s="107"/>
      <c r="C946" s="107"/>
      <c r="D946" s="107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</row>
    <row r="947" spans="1:17" ht="12.75">
      <c r="A947" s="107"/>
      <c r="B947" s="107"/>
      <c r="C947" s="107"/>
      <c r="D947" s="107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</row>
    <row r="948" spans="1:17" ht="12.75">
      <c r="A948" s="107"/>
      <c r="B948" s="107"/>
      <c r="C948" s="107"/>
      <c r="D948" s="107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</row>
    <row r="949" spans="1:17" ht="12.75">
      <c r="A949" s="107"/>
      <c r="B949" s="107"/>
      <c r="C949" s="107"/>
      <c r="D949" s="107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</row>
    <row r="950" spans="1:17" ht="12.75">
      <c r="A950" s="107"/>
      <c r="B950" s="107"/>
      <c r="C950" s="107"/>
      <c r="D950" s="107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</row>
    <row r="951" spans="1:17" ht="12.75">
      <c r="A951" s="107"/>
      <c r="B951" s="107"/>
      <c r="C951" s="107"/>
      <c r="D951" s="107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</row>
    <row r="952" spans="1:17" ht="12.75">
      <c r="A952" s="107"/>
      <c r="B952" s="107"/>
      <c r="C952" s="107"/>
      <c r="D952" s="107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</row>
    <row r="953" spans="1:17" ht="12.75">
      <c r="A953" s="107"/>
      <c r="B953" s="107"/>
      <c r="C953" s="107"/>
      <c r="D953" s="107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</row>
    <row r="954" spans="1:17" ht="12.75">
      <c r="A954" s="107"/>
      <c r="B954" s="107"/>
      <c r="C954" s="107"/>
      <c r="D954" s="107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</row>
    <row r="955" spans="1:17" ht="12.75">
      <c r="A955" s="107"/>
      <c r="B955" s="107"/>
      <c r="C955" s="107"/>
      <c r="D955" s="107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</row>
    <row r="956" spans="1:17" ht="12.75">
      <c r="A956" s="107"/>
      <c r="B956" s="107"/>
      <c r="C956" s="107"/>
      <c r="D956" s="107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</row>
    <row r="957" spans="1:17" ht="12.75">
      <c r="A957" s="107"/>
      <c r="B957" s="107"/>
      <c r="C957" s="107"/>
      <c r="D957" s="107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</row>
    <row r="958" spans="1:17" ht="12.75">
      <c r="A958" s="107"/>
      <c r="B958" s="107"/>
      <c r="C958" s="107"/>
      <c r="D958" s="107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</row>
    <row r="959" spans="1:17" ht="12.75">
      <c r="A959" s="107"/>
      <c r="B959" s="107"/>
      <c r="C959" s="107"/>
      <c r="D959" s="107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</row>
    <row r="960" spans="1:17" ht="12.75">
      <c r="A960" s="107"/>
      <c r="B960" s="107"/>
      <c r="C960" s="107"/>
      <c r="D960" s="107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</row>
    <row r="961" spans="1:17" ht="12.75">
      <c r="A961" s="107"/>
      <c r="B961" s="107"/>
      <c r="C961" s="107"/>
      <c r="D961" s="107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</row>
    <row r="962" spans="1:17" ht="12.75">
      <c r="A962" s="107"/>
      <c r="B962" s="107"/>
      <c r="C962" s="107"/>
      <c r="D962" s="107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</row>
    <row r="963" spans="1:17" ht="12.75">
      <c r="A963" s="107"/>
      <c r="B963" s="107"/>
      <c r="C963" s="107"/>
      <c r="D963" s="107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</row>
    <row r="964" spans="1:17" ht="12.75">
      <c r="A964" s="107"/>
      <c r="B964" s="107"/>
      <c r="C964" s="107"/>
      <c r="D964" s="107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</row>
    <row r="965" spans="1:17" ht="12.75">
      <c r="A965" s="107"/>
      <c r="B965" s="107"/>
      <c r="C965" s="107"/>
      <c r="D965" s="107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</row>
    <row r="966" spans="1:17" ht="12.75">
      <c r="A966" s="107"/>
      <c r="B966" s="107"/>
      <c r="C966" s="107"/>
      <c r="D966" s="107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</row>
    <row r="967" spans="1:17" ht="12.75">
      <c r="A967" s="107"/>
      <c r="B967" s="107"/>
      <c r="C967" s="107"/>
      <c r="D967" s="107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</row>
    <row r="968" spans="1:17" ht="12.75">
      <c r="A968" s="107"/>
      <c r="B968" s="107"/>
      <c r="C968" s="107"/>
      <c r="D968" s="107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</row>
    <row r="969" spans="1:17" ht="12.75">
      <c r="A969" s="107"/>
      <c r="B969" s="107"/>
      <c r="C969" s="107"/>
      <c r="D969" s="107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</row>
    <row r="970" spans="1:17" ht="12.75">
      <c r="A970" s="107"/>
      <c r="B970" s="107"/>
      <c r="C970" s="107"/>
      <c r="D970" s="107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</row>
    <row r="971" spans="1:17" ht="12.75">
      <c r="A971" s="107"/>
      <c r="B971" s="107"/>
      <c r="C971" s="107"/>
      <c r="D971" s="107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</row>
    <row r="972" spans="1:17" ht="12.75">
      <c r="A972" s="107"/>
      <c r="B972" s="107"/>
      <c r="C972" s="107"/>
      <c r="D972" s="107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</row>
    <row r="973" spans="1:17" ht="12.75">
      <c r="A973" s="107"/>
      <c r="B973" s="107"/>
      <c r="C973" s="107"/>
      <c r="D973" s="107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</row>
    <row r="974" spans="1:17" ht="12.75">
      <c r="A974" s="107"/>
      <c r="B974" s="107"/>
      <c r="C974" s="107"/>
      <c r="D974" s="107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</row>
    <row r="975" spans="1:17" ht="12.75">
      <c r="A975" s="107"/>
      <c r="B975" s="107"/>
      <c r="C975" s="107"/>
      <c r="D975" s="107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</row>
    <row r="976" spans="1:17" ht="12.75">
      <c r="A976" s="107"/>
      <c r="B976" s="107"/>
      <c r="C976" s="107"/>
      <c r="D976" s="107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</row>
    <row r="977" spans="1:17" ht="12.75">
      <c r="A977" s="107"/>
      <c r="B977" s="107"/>
      <c r="C977" s="107"/>
      <c r="D977" s="107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</row>
    <row r="978" spans="1:17" ht="12.75">
      <c r="A978" s="107"/>
      <c r="B978" s="107"/>
      <c r="C978" s="107"/>
      <c r="D978" s="107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</row>
    <row r="979" spans="1:17" ht="12.75">
      <c r="A979" s="107"/>
      <c r="B979" s="107"/>
      <c r="C979" s="107"/>
      <c r="D979" s="107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</row>
    <row r="980" spans="1:17" ht="12.75">
      <c r="A980" s="107"/>
      <c r="B980" s="107"/>
      <c r="C980" s="107"/>
      <c r="D980" s="107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</row>
    <row r="981" spans="1:17" ht="12.75">
      <c r="A981" s="107"/>
      <c r="B981" s="107"/>
      <c r="C981" s="107"/>
      <c r="D981" s="107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</row>
    <row r="982" spans="1:17" ht="12.75">
      <c r="A982" s="107"/>
      <c r="B982" s="107"/>
      <c r="C982" s="107"/>
      <c r="D982" s="107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</row>
    <row r="983" spans="1:17" ht="12.75">
      <c r="A983" s="107"/>
      <c r="B983" s="107"/>
      <c r="C983" s="107"/>
      <c r="D983" s="107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</row>
    <row r="984" spans="1:17" ht="12.75">
      <c r="A984" s="107"/>
      <c r="B984" s="107"/>
      <c r="C984" s="107"/>
      <c r="D984" s="107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</row>
    <row r="985" spans="1:17" ht="12.75">
      <c r="A985" s="107"/>
      <c r="B985" s="107"/>
      <c r="C985" s="107"/>
      <c r="D985" s="107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</row>
    <row r="986" spans="1:17" ht="12.75">
      <c r="A986" s="107"/>
      <c r="B986" s="107"/>
      <c r="C986" s="107"/>
      <c r="D986" s="107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</row>
    <row r="987" spans="1:17" ht="12.75">
      <c r="A987" s="107"/>
      <c r="B987" s="107"/>
      <c r="C987" s="107"/>
      <c r="D987" s="107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</row>
    <row r="988" spans="1:17" ht="12.75">
      <c r="A988" s="107"/>
      <c r="B988" s="107"/>
      <c r="C988" s="107"/>
      <c r="D988" s="107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</row>
    <row r="989" spans="1:17" ht="12.75">
      <c r="A989" s="107"/>
      <c r="B989" s="107"/>
      <c r="C989" s="107"/>
      <c r="D989" s="107"/>
      <c r="E989" s="107"/>
      <c r="F989" s="107"/>
      <c r="G989" s="107"/>
      <c r="H989" s="107"/>
      <c r="I989" s="107"/>
      <c r="J989" s="107"/>
      <c r="K989" s="107"/>
      <c r="L989" s="107"/>
      <c r="M989" s="107"/>
      <c r="N989" s="107"/>
      <c r="O989" s="107"/>
      <c r="P989" s="107"/>
      <c r="Q989" s="107"/>
    </row>
    <row r="990" spans="1:17" ht="12.75">
      <c r="A990" s="107"/>
      <c r="B990" s="107"/>
      <c r="C990" s="107"/>
      <c r="D990" s="107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</row>
    <row r="991" spans="1:17" ht="12.75">
      <c r="A991" s="107"/>
      <c r="B991" s="107"/>
      <c r="C991" s="107"/>
      <c r="D991" s="107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</row>
    <row r="992" spans="1:17" ht="12.75">
      <c r="A992" s="107"/>
      <c r="B992" s="107"/>
      <c r="C992" s="107"/>
      <c r="D992" s="107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</row>
    <row r="993" spans="1:17" ht="12.75">
      <c r="A993" s="107"/>
      <c r="B993" s="107"/>
      <c r="C993" s="107"/>
      <c r="D993" s="107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</row>
    <row r="994" spans="1:17" ht="12.75">
      <c r="A994" s="107"/>
      <c r="B994" s="107"/>
      <c r="C994" s="107"/>
      <c r="D994" s="107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</row>
    <row r="995" spans="1:17" ht="12.75">
      <c r="A995" s="107"/>
      <c r="B995" s="107"/>
      <c r="C995" s="107"/>
      <c r="D995" s="107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</row>
    <row r="996" spans="1:17" ht="12.75">
      <c r="A996" s="107"/>
      <c r="B996" s="107"/>
      <c r="C996" s="107"/>
      <c r="D996" s="107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</row>
    <row r="997" spans="1:17" ht="12.75">
      <c r="A997" s="107"/>
      <c r="B997" s="107"/>
      <c r="C997" s="107"/>
      <c r="D997" s="107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</row>
    <row r="998" spans="1:17" ht="12.75">
      <c r="A998" s="107"/>
      <c r="B998" s="107"/>
      <c r="C998" s="107"/>
      <c r="D998" s="107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</row>
    <row r="999" spans="1:17" ht="12.75">
      <c r="A999" s="107"/>
      <c r="B999" s="107"/>
      <c r="C999" s="107"/>
      <c r="D999" s="107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</row>
    <row r="1000" spans="1:17" ht="12.75">
      <c r="A1000" s="107"/>
      <c r="B1000" s="107"/>
      <c r="C1000" s="107"/>
      <c r="D1000" s="107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</row>
    <row r="1001" spans="1:17" ht="12.75">
      <c r="A1001" s="107"/>
      <c r="B1001" s="107"/>
      <c r="C1001" s="107"/>
      <c r="D1001" s="107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</row>
    <row r="1002" spans="1:17" ht="12.75">
      <c r="A1002" s="107"/>
      <c r="B1002" s="107"/>
      <c r="C1002" s="107"/>
      <c r="D1002" s="107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</row>
    <row r="1003" spans="1:17" ht="12.75">
      <c r="A1003" s="107"/>
      <c r="B1003" s="107"/>
      <c r="C1003" s="107"/>
      <c r="D1003" s="107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</row>
    <row r="1004" spans="1:17" ht="12.75">
      <c r="A1004" s="107"/>
      <c r="B1004" s="107"/>
      <c r="C1004" s="107"/>
      <c r="D1004" s="107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</row>
    <row r="1005" spans="1:17" ht="12.75">
      <c r="A1005" s="107"/>
      <c r="B1005" s="107"/>
      <c r="C1005" s="107"/>
      <c r="D1005" s="107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</row>
    <row r="1006" spans="1:17" ht="12.75">
      <c r="A1006" s="107"/>
      <c r="B1006" s="107"/>
      <c r="C1006" s="107"/>
      <c r="D1006" s="107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</row>
    <row r="1007" spans="1:17" ht="12.75">
      <c r="A1007" s="107"/>
      <c r="B1007" s="107"/>
      <c r="C1007" s="107"/>
      <c r="D1007" s="107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</row>
    <row r="1008" spans="1:17" ht="12.75">
      <c r="A1008" s="107"/>
      <c r="B1008" s="107"/>
      <c r="C1008" s="107"/>
      <c r="D1008" s="107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</row>
    <row r="1009" spans="1:17" ht="12.75">
      <c r="A1009" s="107"/>
      <c r="B1009" s="107"/>
      <c r="C1009" s="107"/>
      <c r="D1009" s="107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</row>
    <row r="1010" spans="1:17" ht="12.75">
      <c r="A1010" s="107"/>
      <c r="B1010" s="107"/>
      <c r="C1010" s="107"/>
      <c r="D1010" s="107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</row>
    <row r="1011" spans="1:17" ht="12.75">
      <c r="A1011" s="107"/>
      <c r="B1011" s="107"/>
      <c r="C1011" s="107"/>
      <c r="D1011" s="107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</row>
    <row r="1012" spans="1:17" ht="12.75">
      <c r="A1012" s="107"/>
      <c r="B1012" s="107"/>
      <c r="C1012" s="107"/>
      <c r="D1012" s="107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</row>
    <row r="1013" spans="1:17" ht="12.75">
      <c r="A1013" s="107"/>
      <c r="B1013" s="107"/>
      <c r="C1013" s="107"/>
      <c r="D1013" s="107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</row>
    <row r="1014" spans="1:17" ht="12.75">
      <c r="A1014" s="107"/>
      <c r="B1014" s="107"/>
      <c r="C1014" s="107"/>
      <c r="D1014" s="107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</row>
    <row r="1015" spans="1:17" ht="12.75">
      <c r="A1015" s="107"/>
      <c r="B1015" s="107"/>
      <c r="C1015" s="107"/>
      <c r="D1015" s="107"/>
      <c r="E1015" s="107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</row>
    <row r="1016" spans="1:17" ht="12.75">
      <c r="A1016" s="107"/>
      <c r="B1016" s="107"/>
      <c r="C1016" s="107"/>
      <c r="D1016" s="107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</row>
    <row r="1017" spans="1:17" ht="12.75">
      <c r="A1017" s="107"/>
      <c r="B1017" s="107"/>
      <c r="C1017" s="107"/>
      <c r="D1017" s="107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</row>
    <row r="1018" spans="1:17" ht="12.75">
      <c r="A1018" s="107"/>
      <c r="B1018" s="107"/>
      <c r="C1018" s="107"/>
      <c r="D1018" s="107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</row>
    <row r="1019" spans="1:17" ht="12.75">
      <c r="A1019" s="107"/>
      <c r="B1019" s="107"/>
      <c r="C1019" s="107"/>
      <c r="D1019" s="107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</row>
    <row r="1020" spans="1:17" ht="12.75">
      <c r="A1020" s="107"/>
      <c r="B1020" s="107"/>
      <c r="C1020" s="107"/>
      <c r="D1020" s="107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</row>
    <row r="1021" spans="1:17" ht="12.75">
      <c r="A1021" s="107"/>
      <c r="B1021" s="107"/>
      <c r="C1021" s="107"/>
      <c r="D1021" s="107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</row>
    <row r="1022" spans="1:17" ht="12.75">
      <c r="A1022" s="107"/>
      <c r="B1022" s="107"/>
      <c r="C1022" s="107"/>
      <c r="D1022" s="107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</row>
    <row r="1023" spans="1:17" ht="12.75">
      <c r="A1023" s="107"/>
      <c r="B1023" s="107"/>
      <c r="C1023" s="107"/>
      <c r="D1023" s="107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</row>
    <row r="1024" spans="1:17" ht="12.75">
      <c r="A1024" s="107"/>
      <c r="B1024" s="107"/>
      <c r="C1024" s="107"/>
      <c r="D1024" s="107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</row>
    <row r="1025" spans="1:17" ht="12.75">
      <c r="A1025" s="107"/>
      <c r="B1025" s="107"/>
      <c r="C1025" s="107"/>
      <c r="D1025" s="107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</row>
    <row r="1026" spans="1:17" ht="12.75">
      <c r="A1026" s="107"/>
      <c r="B1026" s="107"/>
      <c r="C1026" s="107"/>
      <c r="D1026" s="107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</row>
    <row r="1027" spans="1:17" ht="12.75">
      <c r="A1027" s="107"/>
      <c r="B1027" s="107"/>
      <c r="C1027" s="107"/>
      <c r="D1027" s="107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</row>
    <row r="1028" spans="1:17" ht="12.75">
      <c r="A1028" s="107"/>
      <c r="B1028" s="107"/>
      <c r="C1028" s="107"/>
      <c r="D1028" s="107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</row>
    <row r="1029" spans="1:17" ht="12.75">
      <c r="A1029" s="107"/>
      <c r="B1029" s="107"/>
      <c r="C1029" s="107"/>
      <c r="D1029" s="107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</row>
    <row r="1030" spans="1:17" ht="12.75">
      <c r="A1030" s="107"/>
      <c r="B1030" s="107"/>
      <c r="C1030" s="107"/>
      <c r="D1030" s="107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</row>
    <row r="1031" spans="1:17" ht="12.75">
      <c r="A1031" s="107"/>
      <c r="B1031" s="107"/>
      <c r="C1031" s="107"/>
      <c r="D1031" s="107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</row>
    <row r="1032" spans="1:17" ht="12.75">
      <c r="A1032" s="107"/>
      <c r="B1032" s="107"/>
      <c r="C1032" s="107"/>
      <c r="D1032" s="107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</row>
    <row r="1033" spans="1:17" ht="12.75">
      <c r="A1033" s="107"/>
      <c r="B1033" s="107"/>
      <c r="C1033" s="107"/>
      <c r="D1033" s="107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</row>
    <row r="1034" spans="1:17" ht="12.75">
      <c r="A1034" s="107"/>
      <c r="B1034" s="107"/>
      <c r="C1034" s="107"/>
      <c r="D1034" s="107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</row>
    <row r="1035" spans="1:17" ht="12.75">
      <c r="A1035" s="107"/>
      <c r="B1035" s="107"/>
      <c r="C1035" s="107"/>
      <c r="D1035" s="107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</row>
    <row r="1036" spans="1:17" ht="12.75">
      <c r="A1036" s="107"/>
      <c r="B1036" s="107"/>
      <c r="C1036" s="107"/>
      <c r="D1036" s="107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</row>
    <row r="1037" spans="1:17" ht="12.75">
      <c r="A1037" s="107"/>
      <c r="B1037" s="107"/>
      <c r="C1037" s="107"/>
      <c r="D1037" s="107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</row>
    <row r="1038" spans="1:17" ht="12.75">
      <c r="A1038" s="107"/>
      <c r="B1038" s="107"/>
      <c r="C1038" s="107"/>
      <c r="D1038" s="107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</row>
    <row r="1039" spans="1:17" ht="12.75">
      <c r="A1039" s="107"/>
      <c r="B1039" s="107"/>
      <c r="C1039" s="107"/>
      <c r="D1039" s="107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</row>
    <row r="1040" spans="1:17" ht="12.75">
      <c r="A1040" s="107"/>
      <c r="B1040" s="107"/>
      <c r="C1040" s="107"/>
      <c r="D1040" s="107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</row>
    <row r="1041" spans="1:17" ht="12.75">
      <c r="A1041" s="107"/>
      <c r="B1041" s="107"/>
      <c r="C1041" s="107"/>
      <c r="D1041" s="107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</row>
    <row r="1042" spans="1:17" ht="12.75">
      <c r="A1042" s="107"/>
      <c r="B1042" s="107"/>
      <c r="C1042" s="107"/>
      <c r="D1042" s="107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</row>
    <row r="1043" spans="1:17" ht="12.75">
      <c r="A1043" s="107"/>
      <c r="B1043" s="107"/>
      <c r="C1043" s="107"/>
      <c r="D1043" s="107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</row>
    <row r="1044" spans="1:17" ht="12.75">
      <c r="A1044" s="107"/>
      <c r="B1044" s="107"/>
      <c r="C1044" s="107"/>
      <c r="D1044" s="107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</row>
    <row r="1045" spans="1:17" ht="12.75">
      <c r="A1045" s="107"/>
      <c r="B1045" s="107"/>
      <c r="C1045" s="107"/>
      <c r="D1045" s="107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</row>
    <row r="1046" spans="1:17" ht="12.75">
      <c r="A1046" s="107"/>
      <c r="B1046" s="107"/>
      <c r="C1046" s="107"/>
      <c r="D1046" s="107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</row>
    <row r="1047" spans="1:17" ht="12.75">
      <c r="A1047" s="107"/>
      <c r="B1047" s="107"/>
      <c r="C1047" s="107"/>
      <c r="D1047" s="107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</row>
    <row r="1048" spans="1:17" ht="12.75">
      <c r="A1048" s="107"/>
      <c r="B1048" s="107"/>
      <c r="C1048" s="107"/>
      <c r="D1048" s="107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</row>
    <row r="1049" spans="1:17" ht="12.75">
      <c r="A1049" s="107"/>
      <c r="B1049" s="107"/>
      <c r="C1049" s="107"/>
      <c r="D1049" s="107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</row>
    <row r="1050" spans="1:17" ht="12.75">
      <c r="A1050" s="107"/>
      <c r="B1050" s="107"/>
      <c r="C1050" s="107"/>
      <c r="D1050" s="107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</row>
    <row r="1051" spans="1:17" ht="12.75">
      <c r="A1051" s="107"/>
      <c r="B1051" s="107"/>
      <c r="C1051" s="107"/>
      <c r="D1051" s="107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</row>
    <row r="1052" spans="1:17" ht="12.75">
      <c r="A1052" s="107"/>
      <c r="B1052" s="107"/>
      <c r="C1052" s="107"/>
      <c r="D1052" s="107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</row>
    <row r="1053" spans="1:17" ht="12.75">
      <c r="A1053" s="107"/>
      <c r="B1053" s="107"/>
      <c r="C1053" s="107"/>
      <c r="D1053" s="107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</row>
    <row r="1054" spans="1:17" ht="12.75">
      <c r="A1054" s="107"/>
      <c r="B1054" s="107"/>
      <c r="C1054" s="107"/>
      <c r="D1054" s="107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</row>
    <row r="1055" spans="1:17" ht="12.75">
      <c r="A1055" s="107"/>
      <c r="B1055" s="107"/>
      <c r="C1055" s="107"/>
      <c r="D1055" s="107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</row>
    <row r="1056" spans="1:17" ht="12.75">
      <c r="A1056" s="107"/>
      <c r="B1056" s="107"/>
      <c r="C1056" s="107"/>
      <c r="D1056" s="107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</row>
    <row r="1057" spans="1:17" ht="12.75">
      <c r="A1057" s="107"/>
      <c r="B1057" s="107"/>
      <c r="C1057" s="107"/>
      <c r="D1057" s="107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</row>
    <row r="1058" spans="1:17" ht="12.75">
      <c r="A1058" s="107"/>
      <c r="B1058" s="107"/>
      <c r="C1058" s="107"/>
      <c r="D1058" s="107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</row>
    <row r="1059" spans="1:17" ht="12.75">
      <c r="A1059" s="107"/>
      <c r="B1059" s="107"/>
      <c r="C1059" s="107"/>
      <c r="D1059" s="107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</row>
    <row r="1060" spans="1:17" ht="12.75">
      <c r="A1060" s="107"/>
      <c r="B1060" s="107"/>
      <c r="C1060" s="107"/>
      <c r="D1060" s="107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</row>
    <row r="1061" spans="1:17" ht="12.75">
      <c r="A1061" s="107"/>
      <c r="B1061" s="107"/>
      <c r="C1061" s="107"/>
      <c r="D1061" s="107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</row>
    <row r="1062" spans="1:17" ht="12.75">
      <c r="A1062" s="107"/>
      <c r="B1062" s="107"/>
      <c r="C1062" s="107"/>
      <c r="D1062" s="107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</row>
    <row r="1063" spans="1:17" ht="12.75">
      <c r="A1063" s="107"/>
      <c r="B1063" s="107"/>
      <c r="C1063" s="107"/>
      <c r="D1063" s="107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</row>
    <row r="1064" spans="1:17" ht="12.75">
      <c r="A1064" s="107"/>
      <c r="B1064" s="107"/>
      <c r="C1064" s="107"/>
      <c r="D1064" s="107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</row>
    <row r="1065" spans="1:17" ht="12.75">
      <c r="A1065" s="107"/>
      <c r="B1065" s="107"/>
      <c r="C1065" s="107"/>
      <c r="D1065" s="107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</row>
    <row r="1066" spans="1:17" ht="12.75">
      <c r="A1066" s="107"/>
      <c r="B1066" s="107"/>
      <c r="C1066" s="107"/>
      <c r="D1066" s="107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</row>
    <row r="1067" spans="1:17" ht="12.75">
      <c r="A1067" s="107"/>
      <c r="B1067" s="107"/>
      <c r="C1067" s="107"/>
      <c r="D1067" s="107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</row>
    <row r="1068" spans="1:17" ht="12.75">
      <c r="A1068" s="107"/>
      <c r="B1068" s="107"/>
      <c r="C1068" s="107"/>
      <c r="D1068" s="107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</row>
    <row r="1069" spans="1:17" ht="12.75">
      <c r="A1069" s="107"/>
      <c r="B1069" s="107"/>
      <c r="C1069" s="107"/>
      <c r="D1069" s="107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</row>
    <row r="1070" spans="1:17" ht="12.75">
      <c r="A1070" s="107"/>
      <c r="B1070" s="107"/>
      <c r="C1070" s="107"/>
      <c r="D1070" s="107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</row>
    <row r="1071" spans="1:17" ht="12.75">
      <c r="A1071" s="107"/>
      <c r="B1071" s="107"/>
      <c r="C1071" s="107"/>
      <c r="D1071" s="107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</row>
    <row r="1072" spans="1:17" ht="12.75">
      <c r="A1072" s="107"/>
      <c r="B1072" s="107"/>
      <c r="C1072" s="107"/>
      <c r="D1072" s="107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</row>
    <row r="1073" spans="1:17" ht="12.75">
      <c r="A1073" s="107"/>
      <c r="B1073" s="107"/>
      <c r="C1073" s="107"/>
      <c r="D1073" s="107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</row>
    <row r="1074" spans="1:17" ht="12.75">
      <c r="A1074" s="107"/>
      <c r="B1074" s="107"/>
      <c r="C1074" s="107"/>
      <c r="D1074" s="107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</row>
    <row r="1075" spans="1:17" ht="12.75">
      <c r="A1075" s="107"/>
      <c r="B1075" s="107"/>
      <c r="C1075" s="107"/>
      <c r="D1075" s="107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</row>
    <row r="1076" spans="1:17" ht="12.75">
      <c r="A1076" s="107"/>
      <c r="B1076" s="107"/>
      <c r="C1076" s="107"/>
      <c r="D1076" s="107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</row>
    <row r="1077" spans="1:17" ht="12.75">
      <c r="A1077" s="107"/>
      <c r="B1077" s="107"/>
      <c r="C1077" s="107"/>
      <c r="D1077" s="107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</row>
    <row r="1078" spans="1:17" ht="12.75">
      <c r="A1078" s="107"/>
      <c r="B1078" s="107"/>
      <c r="C1078" s="107"/>
      <c r="D1078" s="107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</row>
    <row r="1079" spans="1:17" ht="12.75">
      <c r="A1079" s="107"/>
      <c r="B1079" s="107"/>
      <c r="C1079" s="107"/>
      <c r="D1079" s="107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</row>
    <row r="1080" spans="1:17" ht="12.75">
      <c r="A1080" s="107"/>
      <c r="B1080" s="107"/>
      <c r="C1080" s="107"/>
      <c r="D1080" s="107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</row>
    <row r="1081" spans="1:17" ht="12.75">
      <c r="A1081" s="107"/>
      <c r="B1081" s="107"/>
      <c r="C1081" s="107"/>
      <c r="D1081" s="107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</row>
    <row r="1082" spans="1:17" ht="12.75">
      <c r="A1082" s="107"/>
      <c r="B1082" s="107"/>
      <c r="C1082" s="107"/>
      <c r="D1082" s="107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</row>
    <row r="1083" spans="1:17" ht="12.75">
      <c r="A1083" s="107"/>
      <c r="B1083" s="107"/>
      <c r="C1083" s="107"/>
      <c r="D1083" s="107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</row>
    <row r="1084" spans="1:17" ht="12.75">
      <c r="A1084" s="107"/>
      <c r="B1084" s="107"/>
      <c r="C1084" s="107"/>
      <c r="D1084" s="107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</row>
    <row r="1085" spans="1:17" ht="12.75">
      <c r="A1085" s="107"/>
      <c r="B1085" s="107"/>
      <c r="C1085" s="107"/>
      <c r="D1085" s="107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</row>
    <row r="1086" spans="1:17" ht="12.75">
      <c r="A1086" s="107"/>
      <c r="B1086" s="107"/>
      <c r="C1086" s="107"/>
      <c r="D1086" s="107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</row>
    <row r="1087" spans="1:17" ht="12.75">
      <c r="A1087" s="107"/>
      <c r="B1087" s="107"/>
      <c r="C1087" s="107"/>
      <c r="D1087" s="107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</row>
    <row r="1088" spans="1:17" ht="12.75">
      <c r="A1088" s="107"/>
      <c r="B1088" s="107"/>
      <c r="C1088" s="107"/>
      <c r="D1088" s="107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</row>
    <row r="1089" spans="1:17" ht="12.75">
      <c r="A1089" s="107"/>
      <c r="B1089" s="107"/>
      <c r="C1089" s="107"/>
      <c r="D1089" s="107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</row>
    <row r="1090" spans="1:17" ht="12.75">
      <c r="A1090" s="107"/>
      <c r="B1090" s="107"/>
      <c r="C1090" s="107"/>
      <c r="D1090" s="107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</row>
    <row r="1091" spans="1:17" ht="12.75">
      <c r="A1091" s="107"/>
      <c r="B1091" s="107"/>
      <c r="C1091" s="107"/>
      <c r="D1091" s="107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</row>
    <row r="1092" spans="1:17" ht="12.75">
      <c r="A1092" s="107"/>
      <c r="B1092" s="107"/>
      <c r="C1092" s="107"/>
      <c r="D1092" s="107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</row>
    <row r="1093" spans="1:17" ht="12.75">
      <c r="A1093" s="107"/>
      <c r="B1093" s="107"/>
      <c r="C1093" s="107"/>
      <c r="D1093" s="107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</row>
    <row r="1094" spans="1:17" ht="12.75">
      <c r="A1094" s="107"/>
      <c r="B1094" s="107"/>
      <c r="C1094" s="107"/>
      <c r="D1094" s="107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</row>
    <row r="1095" spans="1:17" ht="12.75">
      <c r="A1095" s="107"/>
      <c r="B1095" s="107"/>
      <c r="C1095" s="107"/>
      <c r="D1095" s="107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</row>
    <row r="1096" spans="1:17" ht="12.75">
      <c r="A1096" s="107"/>
      <c r="B1096" s="107"/>
      <c r="C1096" s="107"/>
      <c r="D1096" s="107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</row>
    <row r="1097" spans="1:17" ht="12.75">
      <c r="A1097" s="107"/>
      <c r="B1097" s="107"/>
      <c r="C1097" s="107"/>
      <c r="D1097" s="107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</row>
    <row r="1098" spans="1:17" ht="12.75">
      <c r="A1098" s="107"/>
      <c r="B1098" s="107"/>
      <c r="C1098" s="107"/>
      <c r="D1098" s="107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</row>
    <row r="1099" spans="1:17" ht="12.75">
      <c r="A1099" s="107"/>
      <c r="B1099" s="107"/>
      <c r="C1099" s="107"/>
      <c r="D1099" s="107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</row>
    <row r="1100" spans="1:17" ht="12.75">
      <c r="A1100" s="107"/>
      <c r="B1100" s="107"/>
      <c r="C1100" s="107"/>
      <c r="D1100" s="107"/>
      <c r="E1100" s="107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</row>
    <row r="1101" spans="1:17" ht="12.75">
      <c r="A1101" s="107"/>
      <c r="B1101" s="107"/>
      <c r="C1101" s="107"/>
      <c r="D1101" s="107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</row>
    <row r="1102" spans="1:17" ht="12.75">
      <c r="A1102" s="107"/>
      <c r="B1102" s="107"/>
      <c r="C1102" s="107"/>
      <c r="D1102" s="107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</row>
    <row r="1103" spans="1:17" ht="12.75">
      <c r="A1103" s="107"/>
      <c r="B1103" s="107"/>
      <c r="C1103" s="107"/>
      <c r="D1103" s="107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</row>
    <row r="1104" spans="1:17" ht="12.75">
      <c r="A1104" s="107"/>
      <c r="B1104" s="107"/>
      <c r="C1104" s="107"/>
      <c r="D1104" s="107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</row>
    <row r="1105" spans="1:17" ht="12.75">
      <c r="A1105" s="107"/>
      <c r="B1105" s="107"/>
      <c r="C1105" s="107"/>
      <c r="D1105" s="107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</row>
    <row r="1106" spans="1:17" ht="12.75">
      <c r="A1106" s="107"/>
      <c r="B1106" s="107"/>
      <c r="C1106" s="107"/>
      <c r="D1106" s="107"/>
      <c r="E1106" s="107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</row>
    <row r="1107" spans="1:17" ht="12.75">
      <c r="A1107" s="107"/>
      <c r="B1107" s="107"/>
      <c r="C1107" s="107"/>
      <c r="D1107" s="107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</row>
    <row r="1108" spans="1:17" ht="12.75">
      <c r="A1108" s="107"/>
      <c r="B1108" s="107"/>
      <c r="C1108" s="107"/>
      <c r="D1108" s="107"/>
      <c r="E1108" s="107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</row>
    <row r="1109" spans="1:17" ht="12.75">
      <c r="A1109" s="107"/>
      <c r="B1109" s="107"/>
      <c r="C1109" s="107"/>
      <c r="D1109" s="107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</row>
    <row r="1110" spans="1:17" ht="12.75">
      <c r="A1110" s="107"/>
      <c r="B1110" s="107"/>
      <c r="C1110" s="107"/>
      <c r="D1110" s="107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</row>
    <row r="1111" spans="1:17" ht="12.75">
      <c r="A1111" s="107"/>
      <c r="B1111" s="107"/>
      <c r="C1111" s="107"/>
      <c r="D1111" s="107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</row>
    <row r="1112" spans="1:17" ht="12.75">
      <c r="A1112" s="107"/>
      <c r="B1112" s="107"/>
      <c r="C1112" s="107"/>
      <c r="D1112" s="107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</row>
    <row r="1113" spans="1:17" ht="12.75">
      <c r="A1113" s="107"/>
      <c r="B1113" s="107"/>
      <c r="C1113" s="107"/>
      <c r="D1113" s="107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</row>
    <row r="1114" spans="1:17" ht="12.75">
      <c r="A1114" s="107"/>
      <c r="B1114" s="107"/>
      <c r="C1114" s="107"/>
      <c r="D1114" s="107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</row>
    <row r="1115" spans="1:17" ht="12.75">
      <c r="A1115" s="107"/>
      <c r="B1115" s="107"/>
      <c r="C1115" s="107"/>
      <c r="D1115" s="107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</row>
    <row r="1116" spans="1:17" ht="12.75">
      <c r="A1116" s="107"/>
      <c r="B1116" s="107"/>
      <c r="C1116" s="107"/>
      <c r="D1116" s="107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</row>
    <row r="1117" spans="1:17" ht="12.75">
      <c r="A1117" s="107"/>
      <c r="B1117" s="107"/>
      <c r="C1117" s="107"/>
      <c r="D1117" s="107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</row>
    <row r="1118" spans="1:17" ht="12.75">
      <c r="A1118" s="107"/>
      <c r="B1118" s="107"/>
      <c r="C1118" s="107"/>
      <c r="D1118" s="107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</row>
    <row r="1119" spans="1:17" ht="12.75">
      <c r="A1119" s="107"/>
      <c r="B1119" s="107"/>
      <c r="C1119" s="107"/>
      <c r="D1119" s="107"/>
      <c r="E1119" s="107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</row>
    <row r="1120" spans="1:17" ht="12.75">
      <c r="A1120" s="107"/>
      <c r="B1120" s="107"/>
      <c r="C1120" s="107"/>
      <c r="D1120" s="107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</row>
    <row r="1121" spans="1:17" ht="12.75">
      <c r="A1121" s="107"/>
      <c r="B1121" s="107"/>
      <c r="C1121" s="107"/>
      <c r="D1121" s="107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</row>
    <row r="1122" spans="1:17" ht="12.75">
      <c r="A1122" s="107"/>
      <c r="B1122" s="107"/>
      <c r="C1122" s="107"/>
      <c r="D1122" s="107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</row>
    <row r="1123" spans="1:17" ht="12.75">
      <c r="A1123" s="107"/>
      <c r="B1123" s="107"/>
      <c r="C1123" s="107"/>
      <c r="D1123" s="107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</row>
    <row r="1124" spans="1:17" ht="12.75">
      <c r="A1124" s="107"/>
      <c r="B1124" s="107"/>
      <c r="C1124" s="107"/>
      <c r="D1124" s="107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</row>
    <row r="1125" spans="1:17" ht="12.75">
      <c r="A1125" s="107"/>
      <c r="B1125" s="107"/>
      <c r="C1125" s="107"/>
      <c r="D1125" s="107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</row>
    <row r="1126" spans="1:17" ht="12.75">
      <c r="A1126" s="107"/>
      <c r="B1126" s="107"/>
      <c r="C1126" s="107"/>
      <c r="D1126" s="107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</row>
    <row r="1127" spans="1:17" ht="12.75">
      <c r="A1127" s="107"/>
      <c r="B1127" s="107"/>
      <c r="C1127" s="107"/>
      <c r="D1127" s="107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</row>
    <row r="1128" spans="1:17" ht="12.75">
      <c r="A1128" s="107"/>
      <c r="B1128" s="107"/>
      <c r="C1128" s="107"/>
      <c r="D1128" s="107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</row>
    <row r="1129" spans="1:17" ht="12.75">
      <c r="A1129" s="107"/>
      <c r="B1129" s="107"/>
      <c r="C1129" s="107"/>
      <c r="D1129" s="107"/>
      <c r="E1129" s="107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</row>
    <row r="1130" spans="1:17" ht="12.75">
      <c r="A1130" s="107"/>
      <c r="B1130" s="107"/>
      <c r="C1130" s="107"/>
      <c r="D1130" s="107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</row>
    <row r="1131" spans="1:17" ht="12.75">
      <c r="A1131" s="107"/>
      <c r="B1131" s="107"/>
      <c r="C1131" s="107"/>
      <c r="D1131" s="107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</row>
    <row r="1132" spans="1:17" ht="12.75">
      <c r="A1132" s="107"/>
      <c r="B1132" s="107"/>
      <c r="C1132" s="107"/>
      <c r="D1132" s="107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</row>
    <row r="1133" spans="1:17" ht="12.75">
      <c r="A1133" s="107"/>
      <c r="B1133" s="107"/>
      <c r="C1133" s="107"/>
      <c r="D1133" s="107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</row>
    <row r="1134" spans="1:17" ht="12.75">
      <c r="A1134" s="107"/>
      <c r="B1134" s="107"/>
      <c r="C1134" s="107"/>
      <c r="D1134" s="107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</row>
    <row r="1135" spans="1:17" ht="12.75">
      <c r="A1135" s="107"/>
      <c r="B1135" s="107"/>
      <c r="C1135" s="107"/>
      <c r="D1135" s="107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</row>
    <row r="1136" spans="1:17" ht="12.75">
      <c r="A1136" s="107"/>
      <c r="B1136" s="107"/>
      <c r="C1136" s="107"/>
      <c r="D1136" s="107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</row>
    <row r="1137" spans="1:17" ht="12.75">
      <c r="A1137" s="107"/>
      <c r="B1137" s="107"/>
      <c r="C1137" s="107"/>
      <c r="D1137" s="107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</row>
    <row r="1138" spans="1:17" ht="12.75">
      <c r="A1138" s="107"/>
      <c r="B1138" s="107"/>
      <c r="C1138" s="107"/>
      <c r="D1138" s="107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</row>
    <row r="1139" spans="1:17" ht="12.75">
      <c r="A1139" s="107"/>
      <c r="B1139" s="107"/>
      <c r="C1139" s="107"/>
      <c r="D1139" s="107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</row>
    <row r="1140" spans="1:17" ht="12.75">
      <c r="A1140" s="107"/>
      <c r="B1140" s="107"/>
      <c r="C1140" s="107"/>
      <c r="D1140" s="107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</row>
    <row r="1141" spans="1:17" ht="12.75">
      <c r="A1141" s="107"/>
      <c r="B1141" s="107"/>
      <c r="C1141" s="107"/>
      <c r="D1141" s="107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</row>
    <row r="1142" spans="1:17" ht="12.75">
      <c r="A1142" s="107"/>
      <c r="B1142" s="107"/>
      <c r="C1142" s="107"/>
      <c r="D1142" s="107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</row>
    <row r="1143" spans="1:17" ht="12.75">
      <c r="A1143" s="107"/>
      <c r="B1143" s="107"/>
      <c r="C1143" s="107"/>
      <c r="D1143" s="107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</row>
    <row r="1144" spans="1:17" ht="12.75">
      <c r="A1144" s="107"/>
      <c r="B1144" s="107"/>
      <c r="C1144" s="107"/>
      <c r="D1144" s="107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</row>
    <row r="1145" spans="1:17" ht="12.75">
      <c r="A1145" s="107"/>
      <c r="B1145" s="107"/>
      <c r="C1145" s="107"/>
      <c r="D1145" s="107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</row>
    <row r="1146" spans="1:17" ht="12.75">
      <c r="A1146" s="107"/>
      <c r="B1146" s="107"/>
      <c r="C1146" s="107"/>
      <c r="D1146" s="107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</row>
    <row r="1147" spans="1:17" ht="12.75">
      <c r="A1147" s="107"/>
      <c r="B1147" s="107"/>
      <c r="C1147" s="107"/>
      <c r="D1147" s="107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</row>
    <row r="1148" spans="1:17" ht="12.75">
      <c r="A1148" s="107"/>
      <c r="B1148" s="107"/>
      <c r="C1148" s="107"/>
      <c r="D1148" s="107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</row>
    <row r="1149" spans="1:17" ht="12.75">
      <c r="A1149" s="107"/>
      <c r="B1149" s="107"/>
      <c r="C1149" s="107"/>
      <c r="D1149" s="107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</row>
    <row r="1150" spans="1:17" ht="12.75">
      <c r="A1150" s="107"/>
      <c r="B1150" s="107"/>
      <c r="C1150" s="107"/>
      <c r="D1150" s="107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</row>
    <row r="1151" spans="1:17" ht="12.75">
      <c r="A1151" s="107"/>
      <c r="B1151" s="107"/>
      <c r="C1151" s="107"/>
      <c r="D1151" s="107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</row>
    <row r="1152" spans="1:17" ht="12.75">
      <c r="A1152" s="107"/>
      <c r="B1152" s="107"/>
      <c r="C1152" s="107"/>
      <c r="D1152" s="107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</row>
    <row r="1153" spans="1:17" ht="12.75">
      <c r="A1153" s="107"/>
      <c r="B1153" s="107"/>
      <c r="C1153" s="107"/>
      <c r="D1153" s="107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</row>
    <row r="1154" spans="1:17" ht="12.75">
      <c r="A1154" s="107"/>
      <c r="B1154" s="107"/>
      <c r="C1154" s="107"/>
      <c r="D1154" s="107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</row>
    <row r="1155" spans="1:17" ht="12.75">
      <c r="A1155" s="107"/>
      <c r="B1155" s="107"/>
      <c r="C1155" s="107"/>
      <c r="D1155" s="107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</row>
    <row r="1156" spans="1:17" ht="12.75">
      <c r="A1156" s="107"/>
      <c r="B1156" s="107"/>
      <c r="C1156" s="107"/>
      <c r="D1156" s="107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</row>
    <row r="1157" spans="1:17" ht="12.75">
      <c r="A1157" s="107"/>
      <c r="B1157" s="107"/>
      <c r="C1157" s="107"/>
      <c r="D1157" s="107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</row>
    <row r="1158" spans="1:17" ht="12.75">
      <c r="A1158" s="107"/>
      <c r="B1158" s="107"/>
      <c r="C1158" s="107"/>
      <c r="D1158" s="107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</row>
    <row r="1159" spans="1:17" ht="12.75">
      <c r="A1159" s="107"/>
      <c r="B1159" s="107"/>
      <c r="C1159" s="107"/>
      <c r="D1159" s="107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</row>
    <row r="1160" spans="1:17" ht="12.75">
      <c r="A1160" s="107"/>
      <c r="B1160" s="107"/>
      <c r="C1160" s="107"/>
      <c r="D1160" s="107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</row>
    <row r="1161" spans="1:17" ht="12.75">
      <c r="A1161" s="107"/>
      <c r="B1161" s="107"/>
      <c r="C1161" s="107"/>
      <c r="D1161" s="107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</row>
    <row r="1162" spans="1:17" ht="12.75">
      <c r="A1162" s="107"/>
      <c r="B1162" s="107"/>
      <c r="C1162" s="107"/>
      <c r="D1162" s="107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</row>
    <row r="1163" spans="1:17" ht="12.75">
      <c r="A1163" s="107"/>
      <c r="B1163" s="107"/>
      <c r="C1163" s="107"/>
      <c r="D1163" s="107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</row>
    <row r="1164" spans="1:17" ht="12.75">
      <c r="A1164" s="107"/>
      <c r="B1164" s="107"/>
      <c r="C1164" s="107"/>
      <c r="D1164" s="107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</row>
    <row r="1165" spans="1:17" ht="12.75">
      <c r="A1165" s="107"/>
      <c r="B1165" s="107"/>
      <c r="C1165" s="107"/>
      <c r="D1165" s="107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</row>
    <row r="1166" spans="1:17" ht="12.75">
      <c r="A1166" s="107"/>
      <c r="B1166" s="107"/>
      <c r="C1166" s="107"/>
      <c r="D1166" s="107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</row>
    <row r="1167" spans="1:17" ht="12.75">
      <c r="A1167" s="107"/>
      <c r="B1167" s="107"/>
      <c r="C1167" s="107"/>
      <c r="D1167" s="107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</row>
    <row r="1168" spans="1:17" ht="12.75">
      <c r="A1168" s="107"/>
      <c r="B1168" s="107"/>
      <c r="C1168" s="107"/>
      <c r="D1168" s="107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</row>
    <row r="1169" spans="1:17" ht="12.75">
      <c r="A1169" s="107"/>
      <c r="B1169" s="107"/>
      <c r="C1169" s="107"/>
      <c r="D1169" s="107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</row>
    <row r="1170" spans="1:17" ht="12.75">
      <c r="A1170" s="107"/>
      <c r="B1170" s="107"/>
      <c r="C1170" s="107"/>
      <c r="D1170" s="107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</row>
    <row r="1171" spans="1:17" ht="12.75">
      <c r="A1171" s="107"/>
      <c r="B1171" s="107"/>
      <c r="C1171" s="107"/>
      <c r="D1171" s="107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</row>
    <row r="1172" spans="1:17" ht="12.75">
      <c r="A1172" s="107"/>
      <c r="B1172" s="107"/>
      <c r="C1172" s="107"/>
      <c r="D1172" s="107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</row>
    <row r="1173" spans="1:17" ht="12.75">
      <c r="A1173" s="107"/>
      <c r="B1173" s="107"/>
      <c r="C1173" s="107"/>
      <c r="D1173" s="107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</row>
    <row r="1174" spans="1:17" ht="12.75">
      <c r="A1174" s="107"/>
      <c r="B1174" s="107"/>
      <c r="C1174" s="107"/>
      <c r="D1174" s="107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</row>
    <row r="1175" spans="1:17" ht="12.75">
      <c r="A1175" s="107"/>
      <c r="B1175" s="107"/>
      <c r="C1175" s="107"/>
      <c r="D1175" s="107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</row>
    <row r="1176" spans="1:17" ht="12.75">
      <c r="A1176" s="107"/>
      <c r="B1176" s="107"/>
      <c r="C1176" s="107"/>
      <c r="D1176" s="107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</row>
    <row r="1177" spans="1:17" ht="12.75">
      <c r="A1177" s="107"/>
      <c r="B1177" s="107"/>
      <c r="C1177" s="107"/>
      <c r="D1177" s="107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</row>
    <row r="1178" spans="1:17" ht="12.75">
      <c r="A1178" s="107"/>
      <c r="B1178" s="107"/>
      <c r="C1178" s="107"/>
      <c r="D1178" s="107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</row>
    <row r="1179" spans="1:17" ht="12.75">
      <c r="A1179" s="107"/>
      <c r="B1179" s="107"/>
      <c r="C1179" s="107"/>
      <c r="D1179" s="107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</row>
    <row r="1180" spans="1:17" ht="12.75">
      <c r="A1180" s="107"/>
      <c r="B1180" s="107"/>
      <c r="C1180" s="107"/>
      <c r="D1180" s="107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</row>
    <row r="1181" spans="1:17" ht="12.75">
      <c r="A1181" s="107"/>
      <c r="B1181" s="107"/>
      <c r="C1181" s="107"/>
      <c r="D1181" s="107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</row>
    <row r="1182" spans="1:17" ht="12.75">
      <c r="A1182" s="107"/>
      <c r="B1182" s="107"/>
      <c r="C1182" s="107"/>
      <c r="D1182" s="107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</row>
    <row r="1183" spans="1:17" ht="12.75">
      <c r="A1183" s="107"/>
      <c r="B1183" s="107"/>
      <c r="C1183" s="107"/>
      <c r="D1183" s="107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</row>
    <row r="1184" spans="1:17" ht="12.75">
      <c r="A1184" s="107"/>
      <c r="B1184" s="107"/>
      <c r="C1184" s="107"/>
      <c r="D1184" s="107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</row>
    <row r="1185" spans="1:17" ht="12.75">
      <c r="A1185" s="107"/>
      <c r="B1185" s="107"/>
      <c r="C1185" s="107"/>
      <c r="D1185" s="107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</row>
    <row r="1186" spans="1:17" ht="12.75">
      <c r="A1186" s="107"/>
      <c r="B1186" s="107"/>
      <c r="C1186" s="107"/>
      <c r="D1186" s="107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</row>
    <row r="1187" spans="1:17" ht="12.75">
      <c r="A1187" s="107"/>
      <c r="B1187" s="107"/>
      <c r="C1187" s="107"/>
      <c r="D1187" s="107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</row>
    <row r="1188" spans="1:17" ht="12.75">
      <c r="A1188" s="107"/>
      <c r="B1188" s="107"/>
      <c r="C1188" s="107"/>
      <c r="D1188" s="107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</row>
    <row r="1189" spans="1:17" ht="12.75">
      <c r="A1189" s="107"/>
      <c r="B1189" s="107"/>
      <c r="C1189" s="107"/>
      <c r="D1189" s="107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</row>
    <row r="1190" spans="1:17" ht="12.75">
      <c r="A1190" s="107"/>
      <c r="B1190" s="107"/>
      <c r="C1190" s="107"/>
      <c r="D1190" s="107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</row>
    <row r="1191" spans="1:17" ht="12.75">
      <c r="A1191" s="107"/>
      <c r="B1191" s="107"/>
      <c r="C1191" s="107"/>
      <c r="D1191" s="107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</row>
    <row r="1192" spans="1:17" ht="12.75">
      <c r="A1192" s="107"/>
      <c r="B1192" s="107"/>
      <c r="C1192" s="107"/>
      <c r="D1192" s="107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</row>
    <row r="1193" spans="1:17" ht="12.75">
      <c r="A1193" s="107"/>
      <c r="B1193" s="107"/>
      <c r="C1193" s="107"/>
      <c r="D1193" s="107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</row>
    <row r="1194" spans="1:17" ht="12.75">
      <c r="A1194" s="107"/>
      <c r="B1194" s="107"/>
      <c r="C1194" s="107"/>
      <c r="D1194" s="107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</row>
    <row r="1195" spans="1:17" ht="12.75">
      <c r="A1195" s="107"/>
      <c r="B1195" s="107"/>
      <c r="C1195" s="107"/>
      <c r="D1195" s="107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</row>
    <row r="1196" spans="1:17" ht="12.75">
      <c r="A1196" s="107"/>
      <c r="B1196" s="107"/>
      <c r="C1196" s="107"/>
      <c r="D1196" s="107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</row>
    <row r="1197" spans="1:17" ht="12.75">
      <c r="A1197" s="107"/>
      <c r="B1197" s="107"/>
      <c r="C1197" s="107"/>
      <c r="D1197" s="107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</row>
    <row r="1198" spans="1:17" ht="12.75">
      <c r="A1198" s="107"/>
      <c r="B1198" s="107"/>
      <c r="C1198" s="107"/>
      <c r="D1198" s="107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</row>
    <row r="1199" spans="1:17" ht="12.75">
      <c r="A1199" s="107"/>
      <c r="B1199" s="107"/>
      <c r="C1199" s="107"/>
      <c r="D1199" s="107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</row>
    <row r="1200" spans="1:17" ht="12.75">
      <c r="A1200" s="107"/>
      <c r="B1200" s="107"/>
      <c r="C1200" s="107"/>
      <c r="D1200" s="107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</row>
    <row r="1201" spans="1:17" ht="12.75">
      <c r="A1201" s="107"/>
      <c r="B1201" s="107"/>
      <c r="C1201" s="107"/>
      <c r="D1201" s="107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</row>
    <row r="1202" spans="1:17" ht="12.75">
      <c r="A1202" s="107"/>
      <c r="B1202" s="107"/>
      <c r="C1202" s="107"/>
      <c r="D1202" s="107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</row>
    <row r="1203" spans="1:17" ht="12.75">
      <c r="A1203" s="107"/>
      <c r="B1203" s="107"/>
      <c r="C1203" s="107"/>
      <c r="D1203" s="107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</row>
    <row r="1204" spans="1:17" ht="12.75">
      <c r="A1204" s="107"/>
      <c r="B1204" s="107"/>
      <c r="C1204" s="107"/>
      <c r="D1204" s="107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</row>
    <row r="1205" spans="1:17" ht="12.75">
      <c r="A1205" s="107"/>
      <c r="B1205" s="107"/>
      <c r="C1205" s="107"/>
      <c r="D1205" s="107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</row>
    <row r="1206" spans="1:17" ht="12.75">
      <c r="A1206" s="107"/>
      <c r="B1206" s="107"/>
      <c r="C1206" s="107"/>
      <c r="D1206" s="107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</row>
    <row r="1207" spans="1:17" ht="12.75">
      <c r="A1207" s="107"/>
      <c r="B1207" s="107"/>
      <c r="C1207" s="107"/>
      <c r="D1207" s="107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</row>
    <row r="1208" spans="1:17" ht="12.75">
      <c r="A1208" s="107"/>
      <c r="B1208" s="107"/>
      <c r="C1208" s="107"/>
      <c r="D1208" s="107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</row>
    <row r="1209" spans="1:17" ht="12.75">
      <c r="A1209" s="107"/>
      <c r="B1209" s="107"/>
      <c r="C1209" s="107"/>
      <c r="D1209" s="107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</row>
    <row r="1210" spans="1:17" ht="12.75">
      <c r="A1210" s="107"/>
      <c r="B1210" s="107"/>
      <c r="C1210" s="107"/>
      <c r="D1210" s="107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</row>
    <row r="1211" spans="1:17" ht="12.75">
      <c r="A1211" s="107"/>
      <c r="B1211" s="107"/>
      <c r="C1211" s="107"/>
      <c r="D1211" s="107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</row>
    <row r="1212" spans="1:17" ht="12.75">
      <c r="A1212" s="107"/>
      <c r="B1212" s="107"/>
      <c r="C1212" s="107"/>
      <c r="D1212" s="107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</row>
    <row r="1213" spans="1:17" ht="12.75">
      <c r="A1213" s="107"/>
      <c r="B1213" s="107"/>
      <c r="C1213" s="107"/>
      <c r="D1213" s="107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</row>
    <row r="1214" spans="1:17" ht="12.75">
      <c r="A1214" s="107"/>
      <c r="B1214" s="107"/>
      <c r="C1214" s="107"/>
      <c r="D1214" s="107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</row>
    <row r="1215" spans="1:17" ht="12.75">
      <c r="A1215" s="107"/>
      <c r="B1215" s="107"/>
      <c r="C1215" s="107"/>
      <c r="D1215" s="107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</row>
  </sheetData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1" sqref="A1"/>
    </sheetView>
  </sheetViews>
  <sheetFormatPr defaultColWidth="9.00390625" defaultRowHeight="12.75"/>
  <cols>
    <col min="1" max="1" width="25.875" style="0" customWidth="1"/>
    <col min="2" max="4" width="11.75390625" style="0" customWidth="1"/>
    <col min="5" max="5" width="8.375" style="0" customWidth="1"/>
    <col min="6" max="6" width="11.75390625" style="0" customWidth="1"/>
    <col min="7" max="7" width="8.375" style="0" customWidth="1"/>
    <col min="8" max="8" width="10.125" style="0" customWidth="1"/>
    <col min="9" max="9" width="9.25390625" style="0" customWidth="1"/>
    <col min="11" max="11" width="15.25390625" style="0" customWidth="1"/>
  </cols>
  <sheetData>
    <row r="1" ht="15.75">
      <c r="A1" s="213" t="s">
        <v>56</v>
      </c>
    </row>
    <row r="2" spans="1:11" ht="16.5" thickBot="1">
      <c r="A2" s="213"/>
      <c r="K2" s="107" t="s">
        <v>57</v>
      </c>
    </row>
    <row r="3" spans="1:11" ht="14.25" thickBot="1" thickTop="1">
      <c r="A3" s="214" t="s">
        <v>58</v>
      </c>
      <c r="B3" s="112"/>
      <c r="C3" s="112" t="s">
        <v>59</v>
      </c>
      <c r="D3" s="112"/>
      <c r="E3" s="112"/>
      <c r="F3" s="112"/>
      <c r="G3" s="215"/>
      <c r="H3" s="110" t="s">
        <v>60</v>
      </c>
      <c r="I3" s="216"/>
      <c r="J3" s="216"/>
      <c r="K3" s="217"/>
    </row>
    <row r="4" spans="1:11" ht="12.75">
      <c r="A4" s="115"/>
      <c r="B4" s="171"/>
      <c r="C4" s="218"/>
      <c r="D4" s="219" t="s">
        <v>61</v>
      </c>
      <c r="E4" s="8" t="s">
        <v>6</v>
      </c>
      <c r="F4" s="219" t="s">
        <v>61</v>
      </c>
      <c r="G4" s="60" t="s">
        <v>8</v>
      </c>
      <c r="H4" s="219" t="s">
        <v>62</v>
      </c>
      <c r="I4" s="8" t="s">
        <v>61</v>
      </c>
      <c r="J4" s="219" t="s">
        <v>63</v>
      </c>
      <c r="K4" s="60" t="s">
        <v>64</v>
      </c>
    </row>
    <row r="5" spans="1:11" ht="13.5">
      <c r="A5" s="220" t="s">
        <v>65</v>
      </c>
      <c r="B5" s="219" t="s">
        <v>31</v>
      </c>
      <c r="C5" s="10" t="s">
        <v>32</v>
      </c>
      <c r="D5" s="219" t="s">
        <v>66</v>
      </c>
      <c r="E5" s="10" t="s">
        <v>37</v>
      </c>
      <c r="F5" s="219" t="s">
        <v>66</v>
      </c>
      <c r="G5" s="62" t="s">
        <v>29</v>
      </c>
      <c r="H5" s="219" t="s">
        <v>10</v>
      </c>
      <c r="I5" s="10" t="s">
        <v>66</v>
      </c>
      <c r="J5" s="219" t="s">
        <v>67</v>
      </c>
      <c r="K5" s="62" t="s">
        <v>68</v>
      </c>
    </row>
    <row r="6" spans="1:11" ht="13.5" thickBot="1">
      <c r="A6" s="221"/>
      <c r="B6" s="222"/>
      <c r="C6" s="223"/>
      <c r="D6" s="224">
        <v>40178</v>
      </c>
      <c r="E6" s="223">
        <v>2009</v>
      </c>
      <c r="F6" s="224">
        <v>39813</v>
      </c>
      <c r="G6" s="225"/>
      <c r="H6" s="222" t="s">
        <v>11</v>
      </c>
      <c r="I6" s="226">
        <v>40178</v>
      </c>
      <c r="J6" s="222"/>
      <c r="K6" s="225" t="s">
        <v>69</v>
      </c>
    </row>
    <row r="7" spans="1:11" ht="13.5" thickTop="1">
      <c r="A7" s="227" t="s">
        <v>70</v>
      </c>
      <c r="B7" s="228">
        <v>1988155</v>
      </c>
      <c r="C7" s="229">
        <v>2418002.8</v>
      </c>
      <c r="D7" s="228">
        <v>2415349.4</v>
      </c>
      <c r="E7" s="230">
        <v>99.9</v>
      </c>
      <c r="F7" s="228">
        <v>2224037</v>
      </c>
      <c r="G7" s="231">
        <v>1.09</v>
      </c>
      <c r="H7" s="232">
        <v>0</v>
      </c>
      <c r="I7" s="233">
        <v>0</v>
      </c>
      <c r="J7" s="232">
        <v>0</v>
      </c>
      <c r="K7" s="234">
        <v>0</v>
      </c>
    </row>
    <row r="8" spans="1:11" ht="12.75">
      <c r="A8" s="122" t="s">
        <v>71</v>
      </c>
      <c r="B8" s="235">
        <v>318</v>
      </c>
      <c r="C8" s="236">
        <v>2318</v>
      </c>
      <c r="D8" s="235">
        <v>2271.8</v>
      </c>
      <c r="E8" s="237">
        <v>98</v>
      </c>
      <c r="F8" s="235">
        <v>1195.5</v>
      </c>
      <c r="G8" s="238">
        <v>1.9</v>
      </c>
      <c r="H8" s="239">
        <v>0</v>
      </c>
      <c r="I8" s="240">
        <v>0</v>
      </c>
      <c r="J8" s="239">
        <v>0</v>
      </c>
      <c r="K8" s="241">
        <v>0</v>
      </c>
    </row>
    <row r="9" spans="1:11" ht="12.75">
      <c r="A9" s="122" t="s">
        <v>72</v>
      </c>
      <c r="B9" s="235">
        <v>473175</v>
      </c>
      <c r="C9" s="236">
        <v>806427.6</v>
      </c>
      <c r="D9" s="235">
        <v>804481.6</v>
      </c>
      <c r="E9" s="237">
        <v>99.8</v>
      </c>
      <c r="F9" s="235">
        <v>502781.6</v>
      </c>
      <c r="G9" s="238">
        <v>1.6</v>
      </c>
      <c r="H9" s="239">
        <v>0</v>
      </c>
      <c r="I9" s="240">
        <v>0</v>
      </c>
      <c r="J9" s="239">
        <v>0</v>
      </c>
      <c r="K9" s="241">
        <v>0</v>
      </c>
    </row>
    <row r="10" spans="1:11" ht="12.75">
      <c r="A10" s="122" t="s">
        <v>21</v>
      </c>
      <c r="B10" s="235">
        <v>0</v>
      </c>
      <c r="C10" s="236">
        <v>28505</v>
      </c>
      <c r="D10" s="235">
        <v>22371.1</v>
      </c>
      <c r="E10" s="237">
        <v>78.48</v>
      </c>
      <c r="F10" s="235">
        <v>59967</v>
      </c>
      <c r="G10" s="238">
        <v>0.37</v>
      </c>
      <c r="H10" s="239">
        <v>0</v>
      </c>
      <c r="I10" s="240">
        <v>0</v>
      </c>
      <c r="J10" s="239">
        <v>0</v>
      </c>
      <c r="K10" s="241">
        <v>0</v>
      </c>
    </row>
    <row r="11" spans="1:11" ht="12.75">
      <c r="A11" s="122" t="s">
        <v>73</v>
      </c>
      <c r="B11" s="235">
        <v>0</v>
      </c>
      <c r="C11" s="236">
        <v>20.2</v>
      </c>
      <c r="D11" s="235">
        <v>20.2</v>
      </c>
      <c r="E11" s="237">
        <v>100</v>
      </c>
      <c r="F11" s="235">
        <v>1016.9</v>
      </c>
      <c r="G11" s="238">
        <v>0.02</v>
      </c>
      <c r="H11" s="239">
        <v>0</v>
      </c>
      <c r="I11" s="240">
        <v>0</v>
      </c>
      <c r="J11" s="239">
        <v>0</v>
      </c>
      <c r="K11" s="241">
        <v>0</v>
      </c>
    </row>
    <row r="12" spans="1:11" ht="13.5" thickBot="1">
      <c r="A12" s="115" t="s">
        <v>74</v>
      </c>
      <c r="B12" s="242">
        <v>0</v>
      </c>
      <c r="C12" s="243">
        <v>0</v>
      </c>
      <c r="D12" s="242">
        <v>-3.6</v>
      </c>
      <c r="E12" s="244">
        <v>0</v>
      </c>
      <c r="F12" s="242">
        <v>0</v>
      </c>
      <c r="G12" s="245">
        <v>0</v>
      </c>
      <c r="H12" s="246">
        <v>0</v>
      </c>
      <c r="I12" s="247">
        <v>0</v>
      </c>
      <c r="J12" s="246">
        <v>0</v>
      </c>
      <c r="K12" s="248">
        <v>0</v>
      </c>
    </row>
    <row r="13" spans="1:11" ht="14.25" thickBot="1">
      <c r="A13" s="249" t="s">
        <v>75</v>
      </c>
      <c r="B13" s="250">
        <f>SUM(B7:B12)</f>
        <v>2461648</v>
      </c>
      <c r="C13" s="45">
        <f>SUM(C7:C12)</f>
        <v>3255273.6</v>
      </c>
      <c r="D13" s="251">
        <v>3244490.5</v>
      </c>
      <c r="E13" s="74">
        <v>99.7</v>
      </c>
      <c r="F13" s="251">
        <f>SUM(F7:F11)</f>
        <v>2788998</v>
      </c>
      <c r="G13" s="252">
        <v>1.16</v>
      </c>
      <c r="H13" s="253">
        <v>0</v>
      </c>
      <c r="I13" s="254">
        <v>0</v>
      </c>
      <c r="J13" s="253">
        <v>0</v>
      </c>
      <c r="K13" s="255">
        <v>0</v>
      </c>
    </row>
    <row r="14" spans="1:11" ht="13.5" thickBot="1">
      <c r="A14" s="163"/>
      <c r="B14" s="164"/>
      <c r="C14" s="142" t="s">
        <v>18</v>
      </c>
      <c r="D14" s="143"/>
      <c r="E14" s="143"/>
      <c r="F14" s="143"/>
      <c r="G14" s="167"/>
      <c r="H14" s="256" t="s">
        <v>60</v>
      </c>
      <c r="I14" s="257"/>
      <c r="J14" s="257"/>
      <c r="K14" s="258"/>
    </row>
    <row r="15" spans="1:11" ht="12.75">
      <c r="A15" s="115"/>
      <c r="B15" s="171"/>
      <c r="C15" s="218"/>
      <c r="D15" s="219" t="s">
        <v>61</v>
      </c>
      <c r="E15" s="8" t="s">
        <v>6</v>
      </c>
      <c r="F15" s="219" t="s">
        <v>61</v>
      </c>
      <c r="G15" s="60" t="s">
        <v>8</v>
      </c>
      <c r="H15" s="219" t="s">
        <v>62</v>
      </c>
      <c r="I15" s="8" t="s">
        <v>61</v>
      </c>
      <c r="J15" s="219" t="s">
        <v>63</v>
      </c>
      <c r="K15" s="62" t="s">
        <v>64</v>
      </c>
    </row>
    <row r="16" spans="1:11" ht="13.5">
      <c r="A16" s="220" t="s">
        <v>76</v>
      </c>
      <c r="B16" s="219" t="s">
        <v>31</v>
      </c>
      <c r="C16" s="10" t="s">
        <v>32</v>
      </c>
      <c r="D16" s="219" t="s">
        <v>66</v>
      </c>
      <c r="E16" s="10" t="s">
        <v>37</v>
      </c>
      <c r="F16" s="219" t="s">
        <v>66</v>
      </c>
      <c r="G16" s="62" t="s">
        <v>29</v>
      </c>
      <c r="H16" s="219" t="s">
        <v>10</v>
      </c>
      <c r="I16" s="10" t="s">
        <v>66</v>
      </c>
      <c r="J16" s="219" t="s">
        <v>67</v>
      </c>
      <c r="K16" s="62" t="s">
        <v>68</v>
      </c>
    </row>
    <row r="17" spans="1:11" ht="13.5" thickBot="1">
      <c r="A17" s="221"/>
      <c r="B17" s="222"/>
      <c r="C17" s="223"/>
      <c r="D17" s="224">
        <v>40178</v>
      </c>
      <c r="E17" s="223">
        <v>2009</v>
      </c>
      <c r="F17" s="224">
        <v>39813</v>
      </c>
      <c r="G17" s="225"/>
      <c r="H17" s="222" t="s">
        <v>11</v>
      </c>
      <c r="I17" s="226">
        <v>40178</v>
      </c>
      <c r="J17" s="222"/>
      <c r="K17" s="225" t="s">
        <v>69</v>
      </c>
    </row>
    <row r="18" spans="1:11" ht="13.5" thickTop="1">
      <c r="A18" s="259" t="s">
        <v>70</v>
      </c>
      <c r="B18" s="260">
        <v>92210</v>
      </c>
      <c r="C18" s="261">
        <v>93193.2</v>
      </c>
      <c r="D18" s="261">
        <v>93193.2</v>
      </c>
      <c r="E18" s="262">
        <v>100</v>
      </c>
      <c r="F18" s="261">
        <v>88335.2</v>
      </c>
      <c r="G18" s="263">
        <v>1.05</v>
      </c>
      <c r="H18" s="264" t="s">
        <v>77</v>
      </c>
      <c r="I18" s="265" t="s">
        <v>77</v>
      </c>
      <c r="J18" s="264" t="s">
        <v>77</v>
      </c>
      <c r="K18" s="266" t="s">
        <v>77</v>
      </c>
    </row>
    <row r="19" spans="1:11" ht="13.5" thickBot="1">
      <c r="A19" s="115" t="s">
        <v>78</v>
      </c>
      <c r="B19" s="228">
        <v>39909</v>
      </c>
      <c r="C19" s="243">
        <v>39909</v>
      </c>
      <c r="D19" s="243">
        <v>39909</v>
      </c>
      <c r="E19" s="267">
        <v>100</v>
      </c>
      <c r="F19" s="243">
        <v>30982</v>
      </c>
      <c r="G19" s="245">
        <v>1.29</v>
      </c>
      <c r="H19" s="228">
        <v>16794</v>
      </c>
      <c r="I19" s="243">
        <v>16794</v>
      </c>
      <c r="J19" s="228">
        <v>100</v>
      </c>
      <c r="K19" s="268">
        <v>0</v>
      </c>
    </row>
    <row r="20" spans="1:11" ht="14.25" thickBot="1">
      <c r="A20" s="269" t="s">
        <v>75</v>
      </c>
      <c r="B20" s="250">
        <f>SUM(B18:B19)</f>
        <v>132119</v>
      </c>
      <c r="C20" s="45">
        <f>SUM(C18:C19)</f>
        <v>133102.2</v>
      </c>
      <c r="D20" s="45">
        <f>SUM(D18:D19)</f>
        <v>133102.2</v>
      </c>
      <c r="E20" s="270">
        <v>100</v>
      </c>
      <c r="F20" s="45">
        <f>SUM(F18:F19)</f>
        <v>119317.2</v>
      </c>
      <c r="G20" s="252">
        <v>1.12</v>
      </c>
      <c r="H20" s="250">
        <v>16794</v>
      </c>
      <c r="I20" s="271">
        <v>16794</v>
      </c>
      <c r="J20" s="250">
        <v>100</v>
      </c>
      <c r="K20" s="272">
        <v>0</v>
      </c>
    </row>
    <row r="21" spans="1:11" ht="13.5" thickBot="1">
      <c r="A21" s="163"/>
      <c r="B21" s="164"/>
      <c r="C21" s="142" t="s">
        <v>79</v>
      </c>
      <c r="D21" s="143"/>
      <c r="E21" s="143"/>
      <c r="F21" s="144"/>
      <c r="G21" s="167"/>
      <c r="H21" s="256" t="s">
        <v>60</v>
      </c>
      <c r="I21" s="257"/>
      <c r="J21" s="257"/>
      <c r="K21" s="258"/>
    </row>
    <row r="22" spans="1:11" ht="12.75">
      <c r="A22" s="115"/>
      <c r="B22" s="171"/>
      <c r="C22" s="218"/>
      <c r="D22" s="219" t="s">
        <v>61</v>
      </c>
      <c r="E22" s="8" t="s">
        <v>6</v>
      </c>
      <c r="F22" s="219" t="s">
        <v>61</v>
      </c>
      <c r="G22" s="60" t="s">
        <v>8</v>
      </c>
      <c r="H22" s="219" t="s">
        <v>62</v>
      </c>
      <c r="I22" s="8" t="s">
        <v>61</v>
      </c>
      <c r="J22" s="219" t="s">
        <v>63</v>
      </c>
      <c r="K22" s="62" t="s">
        <v>64</v>
      </c>
    </row>
    <row r="23" spans="1:11" ht="13.5">
      <c r="A23" s="220" t="s">
        <v>80</v>
      </c>
      <c r="B23" s="219" t="s">
        <v>31</v>
      </c>
      <c r="C23" s="10" t="s">
        <v>32</v>
      </c>
      <c r="D23" s="219" t="s">
        <v>66</v>
      </c>
      <c r="E23" s="10" t="s">
        <v>37</v>
      </c>
      <c r="F23" s="219" t="s">
        <v>66</v>
      </c>
      <c r="G23" s="62" t="s">
        <v>29</v>
      </c>
      <c r="H23" s="219" t="s">
        <v>10</v>
      </c>
      <c r="I23" s="10" t="s">
        <v>66</v>
      </c>
      <c r="J23" s="219" t="s">
        <v>67</v>
      </c>
      <c r="K23" s="62" t="s">
        <v>68</v>
      </c>
    </row>
    <row r="24" spans="1:11" ht="13.5" thickBot="1">
      <c r="A24" s="273"/>
      <c r="B24" s="222"/>
      <c r="C24" s="223"/>
      <c r="D24" s="224">
        <v>40178</v>
      </c>
      <c r="E24" s="223">
        <v>2009</v>
      </c>
      <c r="F24" s="224">
        <v>39813</v>
      </c>
      <c r="G24" s="225"/>
      <c r="H24" s="222" t="s">
        <v>11</v>
      </c>
      <c r="I24" s="226">
        <v>40178</v>
      </c>
      <c r="J24" s="219"/>
      <c r="K24" s="62" t="s">
        <v>69</v>
      </c>
    </row>
    <row r="25" spans="1:11" ht="13.5" thickTop="1">
      <c r="A25" s="274" t="s">
        <v>81</v>
      </c>
      <c r="B25" s="261">
        <v>7120531</v>
      </c>
      <c r="C25" s="275">
        <v>8057844.5</v>
      </c>
      <c r="D25" s="276">
        <v>8057844.5</v>
      </c>
      <c r="E25" s="277">
        <v>100</v>
      </c>
      <c r="F25" s="276">
        <v>7201166</v>
      </c>
      <c r="G25" s="278">
        <v>1.12</v>
      </c>
      <c r="H25" s="279" t="s">
        <v>82</v>
      </c>
      <c r="I25" s="280" t="s">
        <v>82</v>
      </c>
      <c r="J25" s="281" t="s">
        <v>82</v>
      </c>
      <c r="K25" s="282" t="s">
        <v>82</v>
      </c>
    </row>
    <row r="26" spans="1:11" ht="13.5" thickBot="1">
      <c r="A26" s="283" t="s">
        <v>83</v>
      </c>
      <c r="B26" s="284">
        <v>0</v>
      </c>
      <c r="C26" s="75">
        <v>2115</v>
      </c>
      <c r="D26" s="284">
        <v>2115</v>
      </c>
      <c r="E26" s="78">
        <v>100</v>
      </c>
      <c r="F26" s="284">
        <v>0</v>
      </c>
      <c r="G26" s="285"/>
      <c r="H26" s="286" t="s">
        <v>82</v>
      </c>
      <c r="I26" s="287" t="s">
        <v>82</v>
      </c>
      <c r="J26" s="287" t="s">
        <v>82</v>
      </c>
      <c r="K26" s="288" t="s">
        <v>82</v>
      </c>
    </row>
    <row r="27" spans="1:11" ht="14.25" thickBot="1">
      <c r="A27" s="269" t="s">
        <v>75</v>
      </c>
      <c r="B27" s="289">
        <v>7120531</v>
      </c>
      <c r="C27" s="290">
        <f>SUM(C25:C26)</f>
        <v>8059959.5</v>
      </c>
      <c r="D27" s="289">
        <f>SUM(D25:D26)</f>
        <v>8059959.5</v>
      </c>
      <c r="E27" s="291">
        <v>100</v>
      </c>
      <c r="F27" s="289">
        <f>SUM(F25:F26)</f>
        <v>7201166</v>
      </c>
      <c r="G27" s="292">
        <v>1.12</v>
      </c>
      <c r="H27" s="205"/>
      <c r="I27" s="205"/>
      <c r="J27" s="205"/>
      <c r="K27" s="206"/>
    </row>
    <row r="28" spans="1:11" ht="13.5" thickTop="1">
      <c r="A28" s="293" t="s">
        <v>53</v>
      </c>
      <c r="B28" s="294"/>
      <c r="C28" s="295"/>
      <c r="D28" s="294"/>
      <c r="E28" s="296"/>
      <c r="F28" s="294"/>
      <c r="G28" s="297"/>
      <c r="H28" s="298"/>
      <c r="I28" s="298"/>
      <c r="J28" s="298"/>
      <c r="K28" s="299"/>
    </row>
    <row r="29" spans="1:11" ht="13.5" thickBot="1">
      <c r="A29" s="300" t="s">
        <v>84</v>
      </c>
      <c r="B29" s="301">
        <v>9714298</v>
      </c>
      <c r="C29" s="13">
        <v>11448335.3</v>
      </c>
      <c r="D29" s="301">
        <v>11437552.2</v>
      </c>
      <c r="E29" s="302">
        <v>99.91</v>
      </c>
      <c r="F29" s="301">
        <v>10109481.2</v>
      </c>
      <c r="G29" s="303">
        <v>1.13</v>
      </c>
      <c r="H29" s="144"/>
      <c r="I29" s="144"/>
      <c r="J29" s="144"/>
      <c r="K29" s="304"/>
    </row>
    <row r="30" spans="1:11" ht="12.75">
      <c r="A30" s="118"/>
      <c r="B30" s="305"/>
      <c r="C30" s="306"/>
      <c r="D30" s="305"/>
      <c r="E30" s="270"/>
      <c r="F30" s="305"/>
      <c r="G30" s="307"/>
      <c r="H30" s="171"/>
      <c r="I30" s="171"/>
      <c r="J30" s="171"/>
      <c r="K30" s="172"/>
    </row>
    <row r="31" spans="1:11" ht="13.5" thickBot="1">
      <c r="A31" s="308" t="s">
        <v>24</v>
      </c>
      <c r="B31" s="309">
        <v>319802.3</v>
      </c>
      <c r="C31" s="310">
        <v>218049.8</v>
      </c>
      <c r="D31" s="309">
        <v>193125.08</v>
      </c>
      <c r="E31" s="311">
        <v>88.57</v>
      </c>
      <c r="F31" s="309">
        <v>140570.5</v>
      </c>
      <c r="G31" s="312">
        <v>1.37</v>
      </c>
      <c r="H31" s="174"/>
      <c r="I31" s="174"/>
      <c r="J31" s="174"/>
      <c r="K31" s="175"/>
    </row>
    <row r="32" spans="1:11" ht="13.5" thickTop="1">
      <c r="A32" s="115"/>
      <c r="B32" s="242"/>
      <c r="C32" s="243"/>
      <c r="D32" s="242"/>
      <c r="E32" s="244"/>
      <c r="F32" s="242"/>
      <c r="G32" s="245"/>
      <c r="H32" s="171"/>
      <c r="I32" s="171"/>
      <c r="J32" s="171"/>
      <c r="K32" s="172"/>
    </row>
    <row r="33" spans="1:11" ht="13.5" thickBot="1">
      <c r="A33" s="201" t="s">
        <v>25</v>
      </c>
      <c r="B33" s="313">
        <f>SUM(B29:B32)</f>
        <v>10034100.3</v>
      </c>
      <c r="C33" s="57">
        <f>SUM(C29:C32)</f>
        <v>11666385.100000001</v>
      </c>
      <c r="D33" s="313">
        <f>SUM(D29:D32)</f>
        <v>11630677.28</v>
      </c>
      <c r="E33" s="314">
        <v>99.7</v>
      </c>
      <c r="F33" s="313">
        <f>SUM(F29:F32)</f>
        <v>10250051.7</v>
      </c>
      <c r="G33" s="315">
        <v>1.13</v>
      </c>
      <c r="H33" s="205"/>
      <c r="I33" s="205"/>
      <c r="J33" s="205"/>
      <c r="K33" s="206"/>
    </row>
    <row r="34" spans="1:11" ht="13.5" thickTop="1">
      <c r="A34" s="171" t="s">
        <v>85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</row>
    <row r="35" spans="1:11" ht="12.75">
      <c r="A35" s="171"/>
      <c r="B35" s="107"/>
      <c r="C35" s="107"/>
      <c r="D35" s="107"/>
      <c r="E35" s="107"/>
      <c r="F35" s="107"/>
      <c r="G35" s="107"/>
      <c r="H35" s="107"/>
      <c r="I35" s="107"/>
      <c r="J35" s="107"/>
      <c r="K35" s="107"/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81"/>
  <sheetViews>
    <sheetView workbookViewId="0" topLeftCell="A1">
      <selection activeCell="A2" sqref="A2"/>
    </sheetView>
  </sheetViews>
  <sheetFormatPr defaultColWidth="9.00390625" defaultRowHeight="12.75"/>
  <cols>
    <col min="1" max="1" width="33.375" style="0" customWidth="1"/>
    <col min="2" max="2" width="10.625" style="0" customWidth="1"/>
    <col min="3" max="3" width="11.125" style="0" customWidth="1"/>
    <col min="4" max="4" width="11.375" style="0" customWidth="1"/>
    <col min="5" max="5" width="8.375" style="0" customWidth="1"/>
    <col min="6" max="6" width="11.00390625" style="0" customWidth="1"/>
    <col min="7" max="7" width="8.625" style="0" customWidth="1"/>
    <col min="8" max="8" width="10.375" style="0" customWidth="1"/>
    <col min="9" max="9" width="10.125" style="0" customWidth="1"/>
    <col min="10" max="10" width="8.625" style="0" customWidth="1"/>
    <col min="11" max="11" width="15.75390625" style="0" bestFit="1" customWidth="1"/>
    <col min="13" max="13" width="10.875" style="0" customWidth="1"/>
    <col min="14" max="14" width="11.25390625" style="0" customWidth="1"/>
  </cols>
  <sheetData>
    <row r="1" spans="1:18" ht="18.75">
      <c r="A1" s="316" t="s">
        <v>86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18" ht="18.75">
      <c r="A2" s="316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</row>
    <row r="3" spans="1:18" ht="13.5" thickBo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 t="s">
        <v>35</v>
      </c>
      <c r="L3" s="107"/>
      <c r="M3" s="107"/>
      <c r="N3" s="107"/>
      <c r="O3" s="107"/>
      <c r="P3" s="107"/>
      <c r="Q3" s="107"/>
      <c r="R3" s="107"/>
    </row>
    <row r="4" spans="1:18" ht="14.25" thickBot="1" thickTop="1">
      <c r="A4" s="317" t="s">
        <v>58</v>
      </c>
      <c r="B4" s="318" t="s">
        <v>2</v>
      </c>
      <c r="C4" s="318"/>
      <c r="D4" s="318"/>
      <c r="E4" s="318"/>
      <c r="F4" s="318"/>
      <c r="G4" s="319"/>
      <c r="H4" s="320" t="s">
        <v>87</v>
      </c>
      <c r="I4" s="321"/>
      <c r="J4" s="321"/>
      <c r="K4" s="322"/>
      <c r="L4" s="323"/>
      <c r="M4" s="107"/>
      <c r="N4" s="107"/>
      <c r="O4" s="107"/>
      <c r="P4" s="107"/>
      <c r="Q4" s="107"/>
      <c r="R4" s="107"/>
    </row>
    <row r="5" spans="1:18" ht="12.75">
      <c r="A5" s="324"/>
      <c r="B5" s="325" t="s">
        <v>31</v>
      </c>
      <c r="C5" s="326" t="s">
        <v>32</v>
      </c>
      <c r="D5" s="326" t="s">
        <v>61</v>
      </c>
      <c r="E5" s="327" t="s">
        <v>6</v>
      </c>
      <c r="F5" s="326" t="s">
        <v>61</v>
      </c>
      <c r="G5" s="326" t="s">
        <v>8</v>
      </c>
      <c r="H5" s="326" t="s">
        <v>88</v>
      </c>
      <c r="I5" s="326" t="s">
        <v>61</v>
      </c>
      <c r="J5" s="326" t="s">
        <v>6</v>
      </c>
      <c r="K5" s="328" t="s">
        <v>64</v>
      </c>
      <c r="L5" s="323"/>
      <c r="M5" s="107"/>
      <c r="N5" s="107"/>
      <c r="O5" s="107"/>
      <c r="P5" s="107"/>
      <c r="Q5" s="107"/>
      <c r="R5" s="107"/>
    </row>
    <row r="6" spans="1:18" ht="12.75">
      <c r="A6" s="329"/>
      <c r="B6" s="330"/>
      <c r="C6" s="331"/>
      <c r="D6" s="332" t="s">
        <v>89</v>
      </c>
      <c r="E6" s="327" t="s">
        <v>90</v>
      </c>
      <c r="F6" s="332" t="s">
        <v>89</v>
      </c>
      <c r="G6" s="326" t="s">
        <v>29</v>
      </c>
      <c r="H6" s="326" t="s">
        <v>10</v>
      </c>
      <c r="I6" s="333" t="s">
        <v>89</v>
      </c>
      <c r="J6" s="326"/>
      <c r="K6" s="328" t="s">
        <v>91</v>
      </c>
      <c r="L6" s="323"/>
      <c r="M6" s="107"/>
      <c r="N6" s="107"/>
      <c r="O6" s="107"/>
      <c r="P6" s="107"/>
      <c r="Q6" s="107"/>
      <c r="R6" s="107"/>
    </row>
    <row r="7" spans="1:18" ht="13.5" thickBot="1">
      <c r="A7" s="334"/>
      <c r="B7" s="335"/>
      <c r="C7" s="336"/>
      <c r="D7" s="337">
        <v>40178</v>
      </c>
      <c r="E7" s="338"/>
      <c r="F7" s="337">
        <v>39813</v>
      </c>
      <c r="G7" s="335"/>
      <c r="H7" s="336" t="s">
        <v>11</v>
      </c>
      <c r="I7" s="337">
        <v>40178</v>
      </c>
      <c r="J7" s="336"/>
      <c r="K7" s="339" t="s">
        <v>92</v>
      </c>
      <c r="L7" s="323"/>
      <c r="M7" s="107"/>
      <c r="N7" s="107"/>
      <c r="O7" s="107"/>
      <c r="P7" s="107"/>
      <c r="Q7" s="107"/>
      <c r="R7" s="107"/>
    </row>
    <row r="8" spans="1:18" ht="13.5" thickTop="1">
      <c r="A8" s="340" t="s">
        <v>93</v>
      </c>
      <c r="B8" s="341">
        <v>2000</v>
      </c>
      <c r="C8" s="342">
        <v>0</v>
      </c>
      <c r="D8" s="343">
        <v>0</v>
      </c>
      <c r="E8" s="344">
        <v>0</v>
      </c>
      <c r="F8" s="343">
        <v>0</v>
      </c>
      <c r="G8" s="345">
        <v>0</v>
      </c>
      <c r="H8" s="342">
        <v>0</v>
      </c>
      <c r="I8" s="346">
        <v>0</v>
      </c>
      <c r="J8" s="347">
        <v>0</v>
      </c>
      <c r="K8" s="348">
        <v>0</v>
      </c>
      <c r="L8" s="323"/>
      <c r="M8" s="107"/>
      <c r="N8" s="107"/>
      <c r="O8" s="107"/>
      <c r="P8" s="107"/>
      <c r="Q8" s="107"/>
      <c r="R8" s="107"/>
    </row>
    <row r="9" spans="1:18" ht="12.75">
      <c r="A9" s="340" t="s">
        <v>94</v>
      </c>
      <c r="B9" s="341">
        <v>82865.7</v>
      </c>
      <c r="C9" s="342">
        <v>0</v>
      </c>
      <c r="D9" s="343">
        <v>0</v>
      </c>
      <c r="E9" s="344">
        <v>0</v>
      </c>
      <c r="F9" s="343">
        <v>0</v>
      </c>
      <c r="G9" s="349">
        <v>0</v>
      </c>
      <c r="H9" s="346">
        <v>0</v>
      </c>
      <c r="I9" s="350">
        <v>0</v>
      </c>
      <c r="J9" s="349">
        <v>0</v>
      </c>
      <c r="K9" s="348">
        <v>0</v>
      </c>
      <c r="L9" s="323"/>
      <c r="M9" s="107"/>
      <c r="N9" s="107"/>
      <c r="O9" s="107"/>
      <c r="P9" s="107"/>
      <c r="Q9" s="107"/>
      <c r="R9" s="107"/>
    </row>
    <row r="10" spans="1:18" ht="12.75">
      <c r="A10" s="351" t="s">
        <v>95</v>
      </c>
      <c r="B10" s="341">
        <v>25945.5</v>
      </c>
      <c r="C10" s="342">
        <v>0</v>
      </c>
      <c r="D10" s="343">
        <v>0</v>
      </c>
      <c r="E10" s="344">
        <v>0</v>
      </c>
      <c r="F10" s="343">
        <v>0</v>
      </c>
      <c r="G10" s="349">
        <v>0</v>
      </c>
      <c r="H10" s="346">
        <v>0</v>
      </c>
      <c r="I10" s="346">
        <v>0</v>
      </c>
      <c r="J10" s="349">
        <v>0</v>
      </c>
      <c r="K10" s="348">
        <v>0</v>
      </c>
      <c r="L10" s="323"/>
      <c r="M10" s="107"/>
      <c r="N10" s="107"/>
      <c r="O10" s="107"/>
      <c r="P10" s="107"/>
      <c r="Q10" s="107"/>
      <c r="R10" s="107"/>
    </row>
    <row r="11" spans="1:18" ht="12.75">
      <c r="A11" s="340" t="s">
        <v>96</v>
      </c>
      <c r="B11" s="352">
        <v>200000</v>
      </c>
      <c r="C11" s="353">
        <v>0</v>
      </c>
      <c r="D11" s="354">
        <v>0</v>
      </c>
      <c r="E11" s="344">
        <v>0</v>
      </c>
      <c r="F11" s="354">
        <v>0</v>
      </c>
      <c r="G11" s="345">
        <v>0</v>
      </c>
      <c r="H11" s="353">
        <v>0</v>
      </c>
      <c r="I11" s="355">
        <v>0</v>
      </c>
      <c r="J11" s="345">
        <v>0</v>
      </c>
      <c r="K11" s="356">
        <v>0</v>
      </c>
      <c r="L11" s="323"/>
      <c r="M11" s="107"/>
      <c r="N11" s="107"/>
      <c r="O11" s="107"/>
      <c r="P11" s="107"/>
      <c r="Q11" s="107"/>
      <c r="R11" s="107"/>
    </row>
    <row r="12" spans="1:18" ht="12.75">
      <c r="A12" s="340" t="s">
        <v>97</v>
      </c>
      <c r="B12" s="352">
        <v>150</v>
      </c>
      <c r="C12" s="353">
        <v>90.3</v>
      </c>
      <c r="D12" s="354">
        <v>90.2</v>
      </c>
      <c r="E12" s="344">
        <f>D12/C12*100</f>
        <v>99.88925802879291</v>
      </c>
      <c r="F12" s="354">
        <v>85.6</v>
      </c>
      <c r="G12" s="345">
        <f>D12/F12</f>
        <v>1.0537383177570094</v>
      </c>
      <c r="H12" s="353">
        <v>0</v>
      </c>
      <c r="I12" s="355">
        <v>0</v>
      </c>
      <c r="J12" s="345">
        <v>0</v>
      </c>
      <c r="K12" s="356">
        <v>0</v>
      </c>
      <c r="L12" s="323"/>
      <c r="M12" s="107"/>
      <c r="N12" s="107"/>
      <c r="O12" s="107"/>
      <c r="P12" s="107"/>
      <c r="Q12" s="107"/>
      <c r="R12" s="107"/>
    </row>
    <row r="13" spans="1:18" ht="12.75">
      <c r="A13" s="340" t="s">
        <v>98</v>
      </c>
      <c r="B13" s="341">
        <v>32000</v>
      </c>
      <c r="C13" s="342">
        <v>0</v>
      </c>
      <c r="D13" s="343">
        <v>0</v>
      </c>
      <c r="E13" s="357">
        <v>0</v>
      </c>
      <c r="F13" s="343">
        <v>0</v>
      </c>
      <c r="G13" s="349">
        <v>0</v>
      </c>
      <c r="H13" s="358">
        <v>0</v>
      </c>
      <c r="I13" s="359">
        <v>0</v>
      </c>
      <c r="J13" s="360">
        <v>0</v>
      </c>
      <c r="K13" s="361">
        <v>0</v>
      </c>
      <c r="L13" s="323"/>
      <c r="M13" s="107"/>
      <c r="N13" s="107"/>
      <c r="O13" s="107"/>
      <c r="P13" s="107"/>
      <c r="Q13" s="107"/>
      <c r="R13" s="107"/>
    </row>
    <row r="14" spans="1:18" ht="12.75">
      <c r="A14" s="340" t="s">
        <v>99</v>
      </c>
      <c r="B14" s="341">
        <v>2044</v>
      </c>
      <c r="C14" s="342">
        <v>0</v>
      </c>
      <c r="D14" s="343">
        <v>0</v>
      </c>
      <c r="E14" s="357">
        <v>0</v>
      </c>
      <c r="F14" s="343">
        <v>0</v>
      </c>
      <c r="G14" s="349">
        <v>0</v>
      </c>
      <c r="H14" s="358">
        <v>0</v>
      </c>
      <c r="I14" s="359">
        <v>0</v>
      </c>
      <c r="J14" s="360">
        <v>0</v>
      </c>
      <c r="K14" s="361">
        <v>0</v>
      </c>
      <c r="L14" s="323"/>
      <c r="M14" s="107"/>
      <c r="N14" s="107"/>
      <c r="O14" s="107"/>
      <c r="P14" s="107"/>
      <c r="Q14" s="107"/>
      <c r="R14" s="107"/>
    </row>
    <row r="15" spans="1:18" ht="12.75">
      <c r="A15" s="324" t="s">
        <v>100</v>
      </c>
      <c r="B15" s="362">
        <v>4614</v>
      </c>
      <c r="C15" s="363">
        <v>0</v>
      </c>
      <c r="D15" s="364">
        <v>0</v>
      </c>
      <c r="E15" s="365">
        <v>0</v>
      </c>
      <c r="F15" s="364">
        <v>0</v>
      </c>
      <c r="G15" s="366">
        <v>0</v>
      </c>
      <c r="H15" s="358">
        <v>0</v>
      </c>
      <c r="I15" s="359">
        <v>0</v>
      </c>
      <c r="J15" s="360">
        <v>0</v>
      </c>
      <c r="K15" s="361">
        <v>0</v>
      </c>
      <c r="L15" s="323"/>
      <c r="M15" s="107"/>
      <c r="N15" s="107"/>
      <c r="O15" s="107"/>
      <c r="P15" s="107"/>
      <c r="Q15" s="107"/>
      <c r="R15" s="107"/>
    </row>
    <row r="16" spans="1:18" ht="12.75">
      <c r="A16" s="367" t="s">
        <v>101</v>
      </c>
      <c r="B16" s="341">
        <v>0</v>
      </c>
      <c r="C16" s="342">
        <v>0</v>
      </c>
      <c r="D16" s="343">
        <v>0</v>
      </c>
      <c r="E16" s="357">
        <v>0</v>
      </c>
      <c r="F16" s="343">
        <v>109</v>
      </c>
      <c r="G16" s="349">
        <v>0</v>
      </c>
      <c r="H16" s="342">
        <v>0</v>
      </c>
      <c r="I16" s="346">
        <v>0</v>
      </c>
      <c r="J16" s="347">
        <v>0</v>
      </c>
      <c r="K16" s="348">
        <v>0</v>
      </c>
      <c r="L16" s="323"/>
      <c r="M16" s="107"/>
      <c r="N16" s="107"/>
      <c r="O16" s="107"/>
      <c r="P16" s="107"/>
      <c r="Q16" s="107"/>
      <c r="R16" s="107"/>
    </row>
    <row r="17" spans="1:18" ht="13.5" thickBot="1">
      <c r="A17" s="324" t="s">
        <v>102</v>
      </c>
      <c r="B17" s="362">
        <v>0</v>
      </c>
      <c r="C17" s="363">
        <v>2031.5</v>
      </c>
      <c r="D17" s="364">
        <v>2031.5</v>
      </c>
      <c r="E17" s="365">
        <f aca="true" t="shared" si="0" ref="E17:E22">D17/C17*100</f>
        <v>100</v>
      </c>
      <c r="F17" s="364">
        <v>18</v>
      </c>
      <c r="G17" s="366">
        <f aca="true" t="shared" si="1" ref="G17:G22">D17/F17</f>
        <v>112.86111111111111</v>
      </c>
      <c r="H17" s="363">
        <v>0</v>
      </c>
      <c r="I17" s="368">
        <v>0</v>
      </c>
      <c r="J17" s="369">
        <v>0</v>
      </c>
      <c r="K17" s="370">
        <v>0</v>
      </c>
      <c r="L17" s="323"/>
      <c r="M17" s="107"/>
      <c r="N17" s="107"/>
      <c r="O17" s="107"/>
      <c r="P17" s="107"/>
      <c r="Q17" s="107"/>
      <c r="R17" s="107"/>
    </row>
    <row r="18" spans="1:18" ht="13.5" thickBot="1">
      <c r="A18" s="371" t="s">
        <v>103</v>
      </c>
      <c r="B18" s="372">
        <f>SUM(B8:B17)</f>
        <v>349619.2</v>
      </c>
      <c r="C18" s="373">
        <f>SUM(C8:C17)</f>
        <v>2121.8</v>
      </c>
      <c r="D18" s="373">
        <f>SUM(D8:D17)</f>
        <v>2121.7</v>
      </c>
      <c r="E18" s="374">
        <f t="shared" si="0"/>
        <v>99.99528702045431</v>
      </c>
      <c r="F18" s="373">
        <f>SUM(F8:F17)</f>
        <v>212.6</v>
      </c>
      <c r="G18" s="375">
        <f t="shared" si="1"/>
        <v>9.979774223894637</v>
      </c>
      <c r="H18" s="373">
        <v>0</v>
      </c>
      <c r="I18" s="376">
        <v>0</v>
      </c>
      <c r="J18" s="374">
        <v>0</v>
      </c>
      <c r="K18" s="377">
        <v>0</v>
      </c>
      <c r="L18" s="323"/>
      <c r="M18" s="107"/>
      <c r="N18" s="107"/>
      <c r="O18" s="107"/>
      <c r="P18" s="107"/>
      <c r="Q18" s="107"/>
      <c r="R18" s="107"/>
    </row>
    <row r="19" spans="1:18" ht="25.5">
      <c r="A19" s="378" t="s">
        <v>104</v>
      </c>
      <c r="B19" s="352">
        <v>773.8</v>
      </c>
      <c r="C19" s="353">
        <v>461.5</v>
      </c>
      <c r="D19" s="353">
        <v>461.5</v>
      </c>
      <c r="E19" s="379">
        <f t="shared" si="0"/>
        <v>100</v>
      </c>
      <c r="F19" s="353">
        <v>168.2</v>
      </c>
      <c r="G19" s="345">
        <f t="shared" si="1"/>
        <v>2.7437574316290134</v>
      </c>
      <c r="H19" s="353">
        <v>0</v>
      </c>
      <c r="I19" s="355">
        <v>0</v>
      </c>
      <c r="J19" s="379">
        <v>0</v>
      </c>
      <c r="K19" s="356">
        <v>0</v>
      </c>
      <c r="L19" s="323"/>
      <c r="M19" s="107"/>
      <c r="N19" s="107"/>
      <c r="O19" s="107"/>
      <c r="P19" s="107"/>
      <c r="Q19" s="107"/>
      <c r="R19" s="107"/>
    </row>
    <row r="20" spans="1:18" ht="12.75">
      <c r="A20" s="340" t="s">
        <v>105</v>
      </c>
      <c r="B20" s="341">
        <v>3000</v>
      </c>
      <c r="C20" s="342">
        <v>3772.4</v>
      </c>
      <c r="D20" s="342">
        <v>3771.4</v>
      </c>
      <c r="E20" s="379">
        <f t="shared" si="0"/>
        <v>99.97349167638639</v>
      </c>
      <c r="F20" s="342">
        <v>3686.7</v>
      </c>
      <c r="G20" s="345">
        <f t="shared" si="1"/>
        <v>1.0229744758184827</v>
      </c>
      <c r="H20" s="342">
        <v>0</v>
      </c>
      <c r="I20" s="346">
        <v>0</v>
      </c>
      <c r="J20" s="347">
        <v>0</v>
      </c>
      <c r="K20" s="348">
        <v>0</v>
      </c>
      <c r="L20" s="323"/>
      <c r="M20" s="107"/>
      <c r="N20" s="107"/>
      <c r="O20" s="107"/>
      <c r="P20" s="107"/>
      <c r="Q20" s="107"/>
      <c r="R20" s="107"/>
    </row>
    <row r="21" spans="1:18" ht="12.75">
      <c r="A21" s="351" t="s">
        <v>106</v>
      </c>
      <c r="B21" s="341">
        <v>680</v>
      </c>
      <c r="C21" s="342">
        <v>239.5</v>
      </c>
      <c r="D21" s="342">
        <v>238.5</v>
      </c>
      <c r="E21" s="379">
        <f t="shared" si="0"/>
        <v>99.58246346555325</v>
      </c>
      <c r="F21" s="342">
        <v>210.9</v>
      </c>
      <c r="G21" s="345">
        <f t="shared" si="1"/>
        <v>1.1308677098150781</v>
      </c>
      <c r="H21" s="346">
        <v>0</v>
      </c>
      <c r="I21" s="346">
        <v>0</v>
      </c>
      <c r="J21" s="349">
        <v>0</v>
      </c>
      <c r="K21" s="348">
        <v>0</v>
      </c>
      <c r="L21" s="323"/>
      <c r="M21" s="107"/>
      <c r="N21" s="107"/>
      <c r="O21" s="107"/>
      <c r="P21" s="107"/>
      <c r="Q21" s="107"/>
      <c r="R21" s="107"/>
    </row>
    <row r="22" spans="1:18" ht="12.75">
      <c r="A22" s="324" t="s">
        <v>107</v>
      </c>
      <c r="B22" s="341">
        <v>3000</v>
      </c>
      <c r="C22" s="342">
        <v>1186.5</v>
      </c>
      <c r="D22" s="342">
        <v>1186.5</v>
      </c>
      <c r="E22" s="379">
        <f t="shared" si="0"/>
        <v>100</v>
      </c>
      <c r="F22" s="342">
        <v>112</v>
      </c>
      <c r="G22" s="345">
        <f t="shared" si="1"/>
        <v>10.59375</v>
      </c>
      <c r="H22" s="342">
        <v>0</v>
      </c>
      <c r="I22" s="346">
        <v>0</v>
      </c>
      <c r="J22" s="347">
        <v>0</v>
      </c>
      <c r="K22" s="348">
        <v>0</v>
      </c>
      <c r="L22" s="323"/>
      <c r="M22" s="107"/>
      <c r="N22" s="107"/>
      <c r="O22" s="107"/>
      <c r="P22" s="107"/>
      <c r="Q22" s="107"/>
      <c r="R22" s="107"/>
    </row>
    <row r="23" spans="1:18" ht="12.75">
      <c r="A23" s="340" t="s">
        <v>108</v>
      </c>
      <c r="B23" s="341">
        <v>20000</v>
      </c>
      <c r="C23" s="342">
        <v>0</v>
      </c>
      <c r="D23" s="342">
        <v>0</v>
      </c>
      <c r="E23" s="379">
        <v>0</v>
      </c>
      <c r="F23" s="342">
        <v>0</v>
      </c>
      <c r="G23" s="345">
        <v>0</v>
      </c>
      <c r="H23" s="342">
        <v>0</v>
      </c>
      <c r="I23" s="346">
        <v>0</v>
      </c>
      <c r="J23" s="347">
        <v>0</v>
      </c>
      <c r="K23" s="348">
        <v>0</v>
      </c>
      <c r="L23" s="323"/>
      <c r="M23" s="107"/>
      <c r="N23" s="107"/>
      <c r="O23" s="107"/>
      <c r="P23" s="107"/>
      <c r="Q23" s="107"/>
      <c r="R23" s="107"/>
    </row>
    <row r="24" spans="1:18" ht="12.75">
      <c r="A24" s="340" t="s">
        <v>109</v>
      </c>
      <c r="B24" s="341">
        <v>4800</v>
      </c>
      <c r="C24" s="342">
        <v>4200.1</v>
      </c>
      <c r="D24" s="342">
        <v>4200.1</v>
      </c>
      <c r="E24" s="379">
        <f aca="true" t="shared" si="2" ref="E24:E82">D24/C24*100</f>
        <v>100</v>
      </c>
      <c r="F24" s="342">
        <v>2832.2</v>
      </c>
      <c r="G24" s="345">
        <f>D24/F24</f>
        <v>1.482981427865264</v>
      </c>
      <c r="H24" s="342">
        <v>0</v>
      </c>
      <c r="I24" s="346">
        <v>0</v>
      </c>
      <c r="J24" s="347">
        <v>0</v>
      </c>
      <c r="K24" s="380">
        <v>0</v>
      </c>
      <c r="L24" s="323"/>
      <c r="M24" s="107"/>
      <c r="N24" s="107"/>
      <c r="O24" s="107"/>
      <c r="P24" s="107"/>
      <c r="Q24" s="107"/>
      <c r="R24" s="107"/>
    </row>
    <row r="25" spans="1:18" ht="12.75">
      <c r="A25" s="340" t="s">
        <v>110</v>
      </c>
      <c r="B25" s="341">
        <v>4000</v>
      </c>
      <c r="C25" s="342">
        <v>4000</v>
      </c>
      <c r="D25" s="342">
        <v>4000</v>
      </c>
      <c r="E25" s="379">
        <f t="shared" si="2"/>
        <v>100</v>
      </c>
      <c r="F25" s="342">
        <v>10000</v>
      </c>
      <c r="G25" s="345">
        <f>D25/F25</f>
        <v>0.4</v>
      </c>
      <c r="H25" s="342">
        <v>0</v>
      </c>
      <c r="I25" s="346">
        <v>0</v>
      </c>
      <c r="J25" s="347">
        <v>0</v>
      </c>
      <c r="K25" s="380">
        <v>0</v>
      </c>
      <c r="L25" s="323"/>
      <c r="M25" s="107"/>
      <c r="N25" s="107"/>
      <c r="O25" s="107"/>
      <c r="P25" s="107"/>
      <c r="Q25" s="107"/>
      <c r="R25" s="107"/>
    </row>
    <row r="26" spans="1:18" ht="12.75">
      <c r="A26" s="340" t="s">
        <v>111</v>
      </c>
      <c r="B26" s="341">
        <v>0</v>
      </c>
      <c r="C26" s="342">
        <v>1700</v>
      </c>
      <c r="D26" s="342">
        <v>1700</v>
      </c>
      <c r="E26" s="379">
        <f t="shared" si="2"/>
        <v>100</v>
      </c>
      <c r="F26" s="342">
        <v>0</v>
      </c>
      <c r="G26" s="345">
        <v>0</v>
      </c>
      <c r="H26" s="342">
        <v>0</v>
      </c>
      <c r="I26" s="346">
        <v>0</v>
      </c>
      <c r="J26" s="347">
        <v>0</v>
      </c>
      <c r="K26" s="380">
        <v>0</v>
      </c>
      <c r="L26" s="323"/>
      <c r="M26" s="107"/>
      <c r="N26" s="107"/>
      <c r="O26" s="107"/>
      <c r="P26" s="107"/>
      <c r="Q26" s="107"/>
      <c r="R26" s="107"/>
    </row>
    <row r="27" spans="1:18" ht="12.75">
      <c r="A27" s="340" t="s">
        <v>112</v>
      </c>
      <c r="B27" s="341">
        <v>0</v>
      </c>
      <c r="C27" s="342">
        <v>191.9</v>
      </c>
      <c r="D27" s="342">
        <v>191.9</v>
      </c>
      <c r="E27" s="379">
        <f t="shared" si="2"/>
        <v>100</v>
      </c>
      <c r="F27" s="342">
        <v>0</v>
      </c>
      <c r="G27" s="345">
        <v>0</v>
      </c>
      <c r="H27" s="363">
        <v>0</v>
      </c>
      <c r="I27" s="368">
        <v>0</v>
      </c>
      <c r="J27" s="369">
        <v>0</v>
      </c>
      <c r="K27" s="381">
        <v>0</v>
      </c>
      <c r="L27" s="323"/>
      <c r="M27" s="107"/>
      <c r="N27" s="107"/>
      <c r="O27" s="107"/>
      <c r="P27" s="107"/>
      <c r="Q27" s="107"/>
      <c r="R27" s="107"/>
    </row>
    <row r="28" spans="1:18" ht="13.5" thickBot="1">
      <c r="A28" s="367" t="s">
        <v>113</v>
      </c>
      <c r="B28" s="382">
        <v>0</v>
      </c>
      <c r="C28" s="383">
        <v>1751.6</v>
      </c>
      <c r="D28" s="383">
        <v>1750.5</v>
      </c>
      <c r="E28" s="384">
        <f t="shared" si="2"/>
        <v>99.93720027403518</v>
      </c>
      <c r="F28" s="383">
        <v>0</v>
      </c>
      <c r="G28" s="385">
        <v>0</v>
      </c>
      <c r="H28" s="386">
        <v>0</v>
      </c>
      <c r="I28" s="387">
        <v>0</v>
      </c>
      <c r="J28" s="388">
        <v>0</v>
      </c>
      <c r="K28" s="389">
        <v>0</v>
      </c>
      <c r="L28" s="323"/>
      <c r="M28" s="107"/>
      <c r="N28" s="107"/>
      <c r="O28" s="107"/>
      <c r="P28" s="107"/>
      <c r="Q28" s="107"/>
      <c r="R28" s="107"/>
    </row>
    <row r="29" spans="1:18" ht="13.5" thickBot="1">
      <c r="A29" s="371" t="s">
        <v>114</v>
      </c>
      <c r="B29" s="390">
        <f>SUM(B19:B28)</f>
        <v>36253.8</v>
      </c>
      <c r="C29" s="391">
        <f>SUM(C19:C28)</f>
        <v>17503.5</v>
      </c>
      <c r="D29" s="391">
        <f>SUM(D19:D28)</f>
        <v>17500.4</v>
      </c>
      <c r="E29" s="392">
        <f t="shared" si="2"/>
        <v>99.98228925643443</v>
      </c>
      <c r="F29" s="391">
        <f>SUM(F19:F28)</f>
        <v>17010</v>
      </c>
      <c r="G29" s="393">
        <f aca="true" t="shared" si="3" ref="G29:G34">D29/F29</f>
        <v>1.0288300999412112</v>
      </c>
      <c r="H29" s="394">
        <v>0</v>
      </c>
      <c r="I29" s="395">
        <v>0</v>
      </c>
      <c r="J29" s="396">
        <v>0</v>
      </c>
      <c r="K29" s="397">
        <v>0</v>
      </c>
      <c r="L29" s="323"/>
      <c r="M29" s="107"/>
      <c r="N29" s="107"/>
      <c r="O29" s="107"/>
      <c r="P29" s="107"/>
      <c r="Q29" s="107"/>
      <c r="R29" s="107"/>
    </row>
    <row r="30" spans="1:18" ht="12.75">
      <c r="A30" s="398" t="s">
        <v>115</v>
      </c>
      <c r="B30" s="399">
        <v>0</v>
      </c>
      <c r="C30" s="400">
        <v>5396.3</v>
      </c>
      <c r="D30" s="400">
        <v>5396.2</v>
      </c>
      <c r="E30" s="401">
        <f t="shared" si="2"/>
        <v>99.99814687841668</v>
      </c>
      <c r="F30" s="400">
        <v>2401.3</v>
      </c>
      <c r="G30" s="401">
        <f t="shared" si="3"/>
        <v>2.2471994336401115</v>
      </c>
      <c r="H30" s="400">
        <v>0</v>
      </c>
      <c r="I30" s="400">
        <v>0</v>
      </c>
      <c r="J30" s="401">
        <v>0</v>
      </c>
      <c r="K30" s="402">
        <v>0</v>
      </c>
      <c r="L30" s="323"/>
      <c r="M30" s="107"/>
      <c r="N30" s="107"/>
      <c r="O30" s="107"/>
      <c r="P30" s="107"/>
      <c r="Q30" s="107"/>
      <c r="R30" s="107"/>
    </row>
    <row r="31" spans="1:18" ht="12.75">
      <c r="A31" s="403" t="s">
        <v>116</v>
      </c>
      <c r="B31" s="404">
        <v>0</v>
      </c>
      <c r="C31" s="405">
        <v>3348.6</v>
      </c>
      <c r="D31" s="405">
        <v>3348.5</v>
      </c>
      <c r="E31" s="406">
        <f t="shared" si="2"/>
        <v>99.9970136773577</v>
      </c>
      <c r="F31" s="405">
        <v>572.6</v>
      </c>
      <c r="G31" s="406">
        <f t="shared" si="3"/>
        <v>5.847886831994411</v>
      </c>
      <c r="H31" s="405">
        <v>0</v>
      </c>
      <c r="I31" s="405">
        <v>0</v>
      </c>
      <c r="J31" s="406">
        <v>0</v>
      </c>
      <c r="K31" s="407">
        <v>0</v>
      </c>
      <c r="L31" s="323"/>
      <c r="M31" s="107"/>
      <c r="N31" s="107"/>
      <c r="O31" s="107"/>
      <c r="P31" s="107"/>
      <c r="Q31" s="107"/>
      <c r="R31" s="107"/>
    </row>
    <row r="32" spans="1:18" ht="13.5" thickBot="1">
      <c r="A32" s="408" t="s">
        <v>117</v>
      </c>
      <c r="B32" s="409">
        <v>0</v>
      </c>
      <c r="C32" s="410">
        <v>1725.1</v>
      </c>
      <c r="D32" s="410">
        <v>1725.1</v>
      </c>
      <c r="E32" s="411">
        <f t="shared" si="2"/>
        <v>100</v>
      </c>
      <c r="F32" s="410">
        <v>16.1</v>
      </c>
      <c r="G32" s="412">
        <f t="shared" si="3"/>
        <v>107.14906832298135</v>
      </c>
      <c r="H32" s="410">
        <v>0</v>
      </c>
      <c r="I32" s="410">
        <v>0</v>
      </c>
      <c r="J32" s="411">
        <v>0</v>
      </c>
      <c r="K32" s="413">
        <v>0</v>
      </c>
      <c r="L32" s="323"/>
      <c r="M32" s="107"/>
      <c r="N32" s="107"/>
      <c r="O32" s="107"/>
      <c r="P32" s="107"/>
      <c r="Q32" s="107"/>
      <c r="R32" s="107"/>
    </row>
    <row r="33" spans="1:18" ht="13.5" thickBot="1">
      <c r="A33" s="414" t="s">
        <v>118</v>
      </c>
      <c r="B33" s="415">
        <f>SUM(B30:B32)</f>
        <v>0</v>
      </c>
      <c r="C33" s="416">
        <f>SUM(C30:C32)</f>
        <v>10470</v>
      </c>
      <c r="D33" s="416">
        <f>SUM(D30:D32)</f>
        <v>10469.800000000001</v>
      </c>
      <c r="E33" s="417">
        <f t="shared" si="2"/>
        <v>99.99808978032475</v>
      </c>
      <c r="F33" s="416">
        <f>SUM(F30:F32)</f>
        <v>2990</v>
      </c>
      <c r="G33" s="418">
        <f t="shared" si="3"/>
        <v>3.501605351170569</v>
      </c>
      <c r="H33" s="419">
        <v>0</v>
      </c>
      <c r="I33" s="419">
        <v>0</v>
      </c>
      <c r="J33" s="420">
        <v>0</v>
      </c>
      <c r="K33" s="421">
        <v>0</v>
      </c>
      <c r="L33" s="323"/>
      <c r="M33" s="107"/>
      <c r="N33" s="107"/>
      <c r="O33" s="107"/>
      <c r="P33" s="107"/>
      <c r="Q33" s="107"/>
      <c r="R33" s="107"/>
    </row>
    <row r="34" spans="1:18" ht="12.75">
      <c r="A34" s="422" t="s">
        <v>119</v>
      </c>
      <c r="B34" s="423">
        <v>0</v>
      </c>
      <c r="C34" s="424">
        <v>1505.2</v>
      </c>
      <c r="D34" s="424">
        <v>1505.2</v>
      </c>
      <c r="E34" s="425">
        <f t="shared" si="2"/>
        <v>100</v>
      </c>
      <c r="F34" s="424">
        <v>14570.6</v>
      </c>
      <c r="G34" s="426">
        <f t="shared" si="3"/>
        <v>0.10330391335977929</v>
      </c>
      <c r="H34" s="424">
        <v>0</v>
      </c>
      <c r="I34" s="424">
        <v>0</v>
      </c>
      <c r="J34" s="425">
        <v>0</v>
      </c>
      <c r="K34" s="427">
        <v>0</v>
      </c>
      <c r="L34" s="323"/>
      <c r="M34" s="107"/>
      <c r="N34" s="107"/>
      <c r="O34" s="107"/>
      <c r="P34" s="107"/>
      <c r="Q34" s="107"/>
      <c r="R34" s="107"/>
    </row>
    <row r="35" spans="1:18" ht="12.75">
      <c r="A35" s="324" t="s">
        <v>120</v>
      </c>
      <c r="B35" s="362">
        <v>0</v>
      </c>
      <c r="C35" s="363">
        <v>6176</v>
      </c>
      <c r="D35" s="363">
        <v>168.1</v>
      </c>
      <c r="E35" s="379">
        <f t="shared" si="2"/>
        <v>2.7218264248704664</v>
      </c>
      <c r="F35" s="363">
        <v>0</v>
      </c>
      <c r="G35" s="366">
        <v>0</v>
      </c>
      <c r="H35" s="363">
        <v>0</v>
      </c>
      <c r="I35" s="363">
        <v>0</v>
      </c>
      <c r="J35" s="369">
        <v>0</v>
      </c>
      <c r="K35" s="428">
        <v>0</v>
      </c>
      <c r="L35" s="323"/>
      <c r="M35" s="107"/>
      <c r="N35" s="107"/>
      <c r="O35" s="107"/>
      <c r="P35" s="107"/>
      <c r="Q35" s="107"/>
      <c r="R35" s="107"/>
    </row>
    <row r="36" spans="1:18" ht="13.5" thickBot="1">
      <c r="A36" s="429" t="s">
        <v>121</v>
      </c>
      <c r="B36" s="382">
        <v>0</v>
      </c>
      <c r="C36" s="383">
        <v>268659.6</v>
      </c>
      <c r="D36" s="383">
        <v>268622.8</v>
      </c>
      <c r="E36" s="384">
        <f t="shared" si="2"/>
        <v>99.98630236924346</v>
      </c>
      <c r="F36" s="383">
        <v>98507.4</v>
      </c>
      <c r="G36" s="385">
        <f>D36/F36</f>
        <v>2.7269301595616167</v>
      </c>
      <c r="H36" s="383">
        <v>0</v>
      </c>
      <c r="I36" s="383">
        <v>0</v>
      </c>
      <c r="J36" s="384">
        <v>0</v>
      </c>
      <c r="K36" s="430">
        <v>0</v>
      </c>
      <c r="L36" s="323"/>
      <c r="M36" s="107"/>
      <c r="N36" s="107"/>
      <c r="O36" s="107"/>
      <c r="P36" s="107"/>
      <c r="Q36" s="107"/>
      <c r="R36" s="107"/>
    </row>
    <row r="37" spans="1:18" ht="13.5" thickBot="1">
      <c r="A37" s="431" t="s">
        <v>122</v>
      </c>
      <c r="B37" s="432">
        <f>SUM(B34:B36)</f>
        <v>0</v>
      </c>
      <c r="C37" s="433">
        <f>SUM(C34:C36)</f>
        <v>276340.8</v>
      </c>
      <c r="D37" s="433">
        <f>SUM(D34:D36)</f>
        <v>270296.1</v>
      </c>
      <c r="E37" s="434">
        <f t="shared" si="2"/>
        <v>97.81259227736186</v>
      </c>
      <c r="F37" s="433">
        <f>SUM(F34:F36)</f>
        <v>113078</v>
      </c>
      <c r="G37" s="435">
        <f aca="true" t="shared" si="4" ref="G37:G90">D37/F37</f>
        <v>2.3903509082226426</v>
      </c>
      <c r="H37" s="433">
        <v>0</v>
      </c>
      <c r="I37" s="433">
        <v>0</v>
      </c>
      <c r="J37" s="434">
        <v>0</v>
      </c>
      <c r="K37" s="436">
        <v>0</v>
      </c>
      <c r="L37" s="323"/>
      <c r="M37" s="107"/>
      <c r="N37" s="107"/>
      <c r="O37" s="107"/>
      <c r="P37" s="107"/>
      <c r="Q37" s="107"/>
      <c r="R37" s="107"/>
    </row>
    <row r="38" spans="1:18" ht="13.5" thickBot="1">
      <c r="A38" s="371" t="s">
        <v>123</v>
      </c>
      <c r="B38" s="372">
        <v>0</v>
      </c>
      <c r="C38" s="373">
        <v>1089741.1</v>
      </c>
      <c r="D38" s="373">
        <v>1088530.1</v>
      </c>
      <c r="E38" s="434">
        <f t="shared" si="2"/>
        <v>99.88887268728325</v>
      </c>
      <c r="F38" s="373">
        <v>1021761.5</v>
      </c>
      <c r="G38" s="375">
        <f t="shared" si="4"/>
        <v>1.0653465608167856</v>
      </c>
      <c r="H38" s="373">
        <v>0</v>
      </c>
      <c r="I38" s="373">
        <v>0</v>
      </c>
      <c r="J38" s="374">
        <v>0</v>
      </c>
      <c r="K38" s="437">
        <v>0</v>
      </c>
      <c r="L38" s="323"/>
      <c r="M38" s="107"/>
      <c r="N38" s="107"/>
      <c r="O38" s="107"/>
      <c r="P38" s="107"/>
      <c r="Q38" s="107"/>
      <c r="R38" s="107"/>
    </row>
    <row r="39" spans="1:18" ht="13.5" thickBot="1">
      <c r="A39" s="438" t="s">
        <v>124</v>
      </c>
      <c r="B39" s="439">
        <v>3729416</v>
      </c>
      <c r="C39" s="440">
        <v>4168077.9</v>
      </c>
      <c r="D39" s="440">
        <v>4168077.9</v>
      </c>
      <c r="E39" s="441">
        <f t="shared" si="2"/>
        <v>100</v>
      </c>
      <c r="F39" s="440">
        <v>3753257.7</v>
      </c>
      <c r="G39" s="442">
        <f t="shared" si="4"/>
        <v>1.1105227067142232</v>
      </c>
      <c r="H39" s="440">
        <v>2890257.4</v>
      </c>
      <c r="I39" s="440">
        <v>2890239.7</v>
      </c>
      <c r="J39" s="443">
        <f aca="true" t="shared" si="5" ref="J39:J90">I39/H39*100</f>
        <v>99.99938759779667</v>
      </c>
      <c r="K39" s="444">
        <v>-550.4</v>
      </c>
      <c r="L39" s="323"/>
      <c r="M39" s="107"/>
      <c r="N39" s="107"/>
      <c r="O39" s="107"/>
      <c r="P39" s="107"/>
      <c r="Q39" s="107"/>
      <c r="R39" s="107"/>
    </row>
    <row r="40" spans="1:18" ht="13.5" thickTop="1">
      <c r="A40" s="445"/>
      <c r="B40" s="446"/>
      <c r="C40" s="446"/>
      <c r="D40" s="446"/>
      <c r="E40" s="447"/>
      <c r="F40" s="446"/>
      <c r="G40" s="448"/>
      <c r="H40" s="446"/>
      <c r="I40" s="446"/>
      <c r="J40" s="447"/>
      <c r="K40" s="446"/>
      <c r="L40" s="449"/>
      <c r="M40" s="107"/>
      <c r="N40" s="107"/>
      <c r="O40" s="107"/>
      <c r="P40" s="107"/>
      <c r="Q40" s="107"/>
      <c r="R40" s="107"/>
    </row>
    <row r="41" spans="1:18" ht="13.5" thickBot="1">
      <c r="A41" s="323"/>
      <c r="B41" s="323"/>
      <c r="C41" s="323"/>
      <c r="D41" s="323"/>
      <c r="E41" s="323"/>
      <c r="F41" s="323"/>
      <c r="G41" s="323"/>
      <c r="H41" s="323"/>
      <c r="I41" s="323"/>
      <c r="J41" s="323"/>
      <c r="K41" s="323" t="s">
        <v>35</v>
      </c>
      <c r="L41" s="323"/>
      <c r="M41" s="107"/>
      <c r="N41" s="107"/>
      <c r="O41" s="107"/>
      <c r="P41" s="107"/>
      <c r="Q41" s="107"/>
      <c r="R41" s="107"/>
    </row>
    <row r="42" spans="1:18" ht="14.25" thickBot="1" thickTop="1">
      <c r="A42" s="317" t="s">
        <v>58</v>
      </c>
      <c r="B42" s="318" t="s">
        <v>2</v>
      </c>
      <c r="C42" s="318"/>
      <c r="D42" s="318"/>
      <c r="E42" s="318"/>
      <c r="F42" s="318"/>
      <c r="G42" s="319"/>
      <c r="H42" s="320" t="s">
        <v>87</v>
      </c>
      <c r="I42" s="321"/>
      <c r="J42" s="321"/>
      <c r="K42" s="322"/>
      <c r="L42" s="323"/>
      <c r="M42" s="107"/>
      <c r="N42" s="107"/>
      <c r="O42" s="107"/>
      <c r="P42" s="107"/>
      <c r="Q42" s="107"/>
      <c r="R42" s="107"/>
    </row>
    <row r="43" spans="1:18" ht="12.75">
      <c r="A43" s="324"/>
      <c r="B43" s="325" t="s">
        <v>31</v>
      </c>
      <c r="C43" s="326" t="s">
        <v>32</v>
      </c>
      <c r="D43" s="326" t="s">
        <v>61</v>
      </c>
      <c r="E43" s="327" t="s">
        <v>6</v>
      </c>
      <c r="F43" s="326" t="s">
        <v>61</v>
      </c>
      <c r="G43" s="326" t="s">
        <v>8</v>
      </c>
      <c r="H43" s="326" t="s">
        <v>88</v>
      </c>
      <c r="I43" s="326" t="s">
        <v>61</v>
      </c>
      <c r="J43" s="326" t="s">
        <v>6</v>
      </c>
      <c r="K43" s="328" t="s">
        <v>64</v>
      </c>
      <c r="L43" s="323"/>
      <c r="M43" s="107"/>
      <c r="N43" s="107"/>
      <c r="O43" s="107"/>
      <c r="P43" s="107"/>
      <c r="Q43" s="107"/>
      <c r="R43" s="107"/>
    </row>
    <row r="44" spans="1:18" ht="12.75">
      <c r="A44" s="329"/>
      <c r="B44" s="330"/>
      <c r="C44" s="331"/>
      <c r="D44" s="332" t="s">
        <v>89</v>
      </c>
      <c r="E44" s="327" t="s">
        <v>90</v>
      </c>
      <c r="F44" s="332" t="s">
        <v>89</v>
      </c>
      <c r="G44" s="326" t="s">
        <v>29</v>
      </c>
      <c r="H44" s="326" t="s">
        <v>10</v>
      </c>
      <c r="I44" s="333" t="s">
        <v>89</v>
      </c>
      <c r="J44" s="326"/>
      <c r="K44" s="328" t="s">
        <v>91</v>
      </c>
      <c r="L44" s="323"/>
      <c r="M44" s="107"/>
      <c r="N44" s="107"/>
      <c r="O44" s="107"/>
      <c r="P44" s="107"/>
      <c r="Q44" s="107"/>
      <c r="R44" s="107"/>
    </row>
    <row r="45" spans="1:18" ht="13.5" thickBot="1">
      <c r="A45" s="334"/>
      <c r="B45" s="335"/>
      <c r="C45" s="336"/>
      <c r="D45" s="337">
        <v>40178</v>
      </c>
      <c r="E45" s="338"/>
      <c r="F45" s="337">
        <v>39813</v>
      </c>
      <c r="G45" s="335"/>
      <c r="H45" s="336" t="s">
        <v>11</v>
      </c>
      <c r="I45" s="337">
        <v>40178</v>
      </c>
      <c r="J45" s="336"/>
      <c r="K45" s="339" t="s">
        <v>92</v>
      </c>
      <c r="L45" s="323"/>
      <c r="M45" s="107"/>
      <c r="N45" s="107"/>
      <c r="O45" s="107"/>
      <c r="P45" s="107"/>
      <c r="Q45" s="107"/>
      <c r="R45" s="107"/>
    </row>
    <row r="46" spans="1:18" ht="13.5" thickTop="1">
      <c r="A46" s="351" t="s">
        <v>125</v>
      </c>
      <c r="B46" s="352">
        <v>7572</v>
      </c>
      <c r="C46" s="353">
        <v>11264</v>
      </c>
      <c r="D46" s="353">
        <v>11264</v>
      </c>
      <c r="E46" s="379">
        <f t="shared" si="2"/>
        <v>100</v>
      </c>
      <c r="F46" s="353">
        <v>9865.2</v>
      </c>
      <c r="G46" s="345">
        <f t="shared" si="4"/>
        <v>1.1417913473624457</v>
      </c>
      <c r="H46" s="353">
        <v>4823.9</v>
      </c>
      <c r="I46" s="353">
        <v>4823.9</v>
      </c>
      <c r="J46" s="345">
        <f t="shared" si="5"/>
        <v>100</v>
      </c>
      <c r="K46" s="450">
        <v>-0.5</v>
      </c>
      <c r="L46" s="451"/>
      <c r="M46" s="107"/>
      <c r="N46" s="107"/>
      <c r="O46" s="107"/>
      <c r="P46" s="107"/>
      <c r="Q46" s="107"/>
      <c r="R46" s="107"/>
    </row>
    <row r="47" spans="1:18" ht="12.75">
      <c r="A47" s="340" t="s">
        <v>126</v>
      </c>
      <c r="B47" s="341">
        <v>8905</v>
      </c>
      <c r="C47" s="342">
        <v>11681</v>
      </c>
      <c r="D47" s="342">
        <v>11681</v>
      </c>
      <c r="E47" s="379">
        <f t="shared" si="2"/>
        <v>100</v>
      </c>
      <c r="F47" s="342">
        <v>10427</v>
      </c>
      <c r="G47" s="349">
        <f t="shared" si="4"/>
        <v>1.120264697420159</v>
      </c>
      <c r="H47" s="342">
        <v>4323.8</v>
      </c>
      <c r="I47" s="342">
        <v>4323.8</v>
      </c>
      <c r="J47" s="345">
        <f t="shared" si="5"/>
        <v>100</v>
      </c>
      <c r="K47" s="452">
        <v>-0.5</v>
      </c>
      <c r="L47" s="451"/>
      <c r="M47" s="107"/>
      <c r="N47" s="107"/>
      <c r="O47" s="107"/>
      <c r="P47" s="107"/>
      <c r="Q47" s="107"/>
      <c r="R47" s="107"/>
    </row>
    <row r="48" spans="1:18" ht="12.75">
      <c r="A48" s="340" t="s">
        <v>127</v>
      </c>
      <c r="B48" s="341">
        <v>6904</v>
      </c>
      <c r="C48" s="342">
        <v>9231</v>
      </c>
      <c r="D48" s="342">
        <v>9231</v>
      </c>
      <c r="E48" s="379">
        <f t="shared" si="2"/>
        <v>100</v>
      </c>
      <c r="F48" s="353">
        <v>9449.4</v>
      </c>
      <c r="G48" s="349">
        <f t="shared" si="4"/>
        <v>0.9768874214235825</v>
      </c>
      <c r="H48" s="342">
        <v>4271.8</v>
      </c>
      <c r="I48" s="342">
        <v>4271.8</v>
      </c>
      <c r="J48" s="345">
        <f t="shared" si="5"/>
        <v>100</v>
      </c>
      <c r="K48" s="452">
        <v>-0.5</v>
      </c>
      <c r="L48" s="451"/>
      <c r="M48" s="107"/>
      <c r="N48" s="107"/>
      <c r="O48" s="107"/>
      <c r="P48" s="107"/>
      <c r="Q48" s="107"/>
      <c r="R48" s="107"/>
    </row>
    <row r="49" spans="1:18" ht="12.75">
      <c r="A49" s="340" t="s">
        <v>128</v>
      </c>
      <c r="B49" s="341">
        <v>3961</v>
      </c>
      <c r="C49" s="342">
        <v>4673</v>
      </c>
      <c r="D49" s="342">
        <v>4673</v>
      </c>
      <c r="E49" s="379">
        <f t="shared" si="2"/>
        <v>100</v>
      </c>
      <c r="F49" s="342">
        <v>4429.3</v>
      </c>
      <c r="G49" s="349">
        <f t="shared" si="4"/>
        <v>1.0550199805838394</v>
      </c>
      <c r="H49" s="342">
        <v>2588.8</v>
      </c>
      <c r="I49" s="342">
        <v>2588.8</v>
      </c>
      <c r="J49" s="345">
        <f t="shared" si="5"/>
        <v>100</v>
      </c>
      <c r="K49" s="452">
        <v>-0.5</v>
      </c>
      <c r="L49" s="451"/>
      <c r="M49" s="107"/>
      <c r="N49" s="107"/>
      <c r="O49" s="107"/>
      <c r="P49" s="107"/>
      <c r="Q49" s="107"/>
      <c r="R49" s="107"/>
    </row>
    <row r="50" spans="1:18" ht="12.75">
      <c r="A50" s="351" t="s">
        <v>129</v>
      </c>
      <c r="B50" s="352">
        <v>7114</v>
      </c>
      <c r="C50" s="353">
        <v>9559</v>
      </c>
      <c r="D50" s="353">
        <v>9559</v>
      </c>
      <c r="E50" s="379">
        <f t="shared" si="2"/>
        <v>100</v>
      </c>
      <c r="F50" s="342">
        <v>9043.1</v>
      </c>
      <c r="G50" s="345">
        <f t="shared" si="4"/>
        <v>1.057049020800389</v>
      </c>
      <c r="H50" s="353">
        <v>3943.5</v>
      </c>
      <c r="I50" s="353">
        <v>3943.5</v>
      </c>
      <c r="J50" s="345">
        <f t="shared" si="5"/>
        <v>100</v>
      </c>
      <c r="K50" s="450">
        <v>-0.1</v>
      </c>
      <c r="L50" s="453"/>
      <c r="M50" s="107"/>
      <c r="N50" s="107"/>
      <c r="O50" s="107"/>
      <c r="P50" s="107"/>
      <c r="Q50" s="107"/>
      <c r="R50" s="107"/>
    </row>
    <row r="51" spans="1:18" ht="12.75">
      <c r="A51" s="340" t="s">
        <v>130</v>
      </c>
      <c r="B51" s="341">
        <v>6660</v>
      </c>
      <c r="C51" s="342">
        <v>8680</v>
      </c>
      <c r="D51" s="342">
        <v>8680</v>
      </c>
      <c r="E51" s="379">
        <f t="shared" si="2"/>
        <v>100</v>
      </c>
      <c r="F51" s="342">
        <v>8058.8</v>
      </c>
      <c r="G51" s="349">
        <f t="shared" si="4"/>
        <v>1.0770834367399613</v>
      </c>
      <c r="H51" s="342">
        <v>3744.7</v>
      </c>
      <c r="I51" s="342">
        <v>3744.7</v>
      </c>
      <c r="J51" s="345">
        <f t="shared" si="5"/>
        <v>100</v>
      </c>
      <c r="K51" s="452">
        <v>-0.1</v>
      </c>
      <c r="L51" s="451"/>
      <c r="M51" s="107"/>
      <c r="N51" s="107"/>
      <c r="O51" s="107"/>
      <c r="P51" s="107"/>
      <c r="Q51" s="107"/>
      <c r="R51" s="107"/>
    </row>
    <row r="52" spans="1:18" ht="12.75">
      <c r="A52" s="351" t="s">
        <v>131</v>
      </c>
      <c r="B52" s="352">
        <v>8286</v>
      </c>
      <c r="C52" s="353">
        <v>10867</v>
      </c>
      <c r="D52" s="353">
        <v>10867</v>
      </c>
      <c r="E52" s="379">
        <f t="shared" si="2"/>
        <v>100</v>
      </c>
      <c r="F52" s="353">
        <v>9873.5</v>
      </c>
      <c r="G52" s="345">
        <f t="shared" si="4"/>
        <v>1.1006228794247228</v>
      </c>
      <c r="H52" s="353">
        <v>5579</v>
      </c>
      <c r="I52" s="353">
        <v>5579</v>
      </c>
      <c r="J52" s="345">
        <f t="shared" si="5"/>
        <v>100</v>
      </c>
      <c r="K52" s="450">
        <v>-0.1</v>
      </c>
      <c r="L52" s="451"/>
      <c r="M52" s="107"/>
      <c r="N52" s="107"/>
      <c r="O52" s="107"/>
      <c r="P52" s="107"/>
      <c r="Q52" s="107"/>
      <c r="R52" s="107"/>
    </row>
    <row r="53" spans="1:18" ht="12.75">
      <c r="A53" s="351" t="s">
        <v>132</v>
      </c>
      <c r="B53" s="352">
        <v>7239</v>
      </c>
      <c r="C53" s="353">
        <v>10101</v>
      </c>
      <c r="D53" s="353">
        <v>10101</v>
      </c>
      <c r="E53" s="379">
        <f t="shared" si="2"/>
        <v>100</v>
      </c>
      <c r="F53" s="353">
        <v>8912.5</v>
      </c>
      <c r="G53" s="345">
        <f t="shared" si="4"/>
        <v>1.1333520336605891</v>
      </c>
      <c r="H53" s="353">
        <v>4357.3</v>
      </c>
      <c r="I53" s="353">
        <v>4357.3</v>
      </c>
      <c r="J53" s="345">
        <f t="shared" si="5"/>
        <v>100</v>
      </c>
      <c r="K53" s="450">
        <v>0</v>
      </c>
      <c r="L53" s="323"/>
      <c r="M53" s="107"/>
      <c r="N53" s="107"/>
      <c r="O53" s="107"/>
      <c r="P53" s="107"/>
      <c r="Q53" s="107"/>
      <c r="R53" s="107"/>
    </row>
    <row r="54" spans="1:18" ht="12.75">
      <c r="A54" s="340" t="s">
        <v>133</v>
      </c>
      <c r="B54" s="341">
        <v>9153</v>
      </c>
      <c r="C54" s="342">
        <v>12510</v>
      </c>
      <c r="D54" s="342">
        <v>12510</v>
      </c>
      <c r="E54" s="379">
        <f t="shared" si="2"/>
        <v>100</v>
      </c>
      <c r="F54" s="342">
        <v>11917.2</v>
      </c>
      <c r="G54" s="349">
        <f t="shared" si="4"/>
        <v>1.049743228275098</v>
      </c>
      <c r="H54" s="342">
        <v>4840.5</v>
      </c>
      <c r="I54" s="342">
        <v>4840.5</v>
      </c>
      <c r="J54" s="345">
        <f t="shared" si="5"/>
        <v>100</v>
      </c>
      <c r="K54" s="452">
        <v>-0.3</v>
      </c>
      <c r="L54" s="451"/>
      <c r="M54" s="107"/>
      <c r="N54" s="107"/>
      <c r="O54" s="107"/>
      <c r="P54" s="107"/>
      <c r="Q54" s="107"/>
      <c r="R54" s="107"/>
    </row>
    <row r="55" spans="1:18" ht="13.5" customHeight="1">
      <c r="A55" s="351" t="s">
        <v>134</v>
      </c>
      <c r="B55" s="352">
        <v>8206</v>
      </c>
      <c r="C55" s="353">
        <v>11824</v>
      </c>
      <c r="D55" s="353">
        <v>11824</v>
      </c>
      <c r="E55" s="379">
        <f t="shared" si="2"/>
        <v>100</v>
      </c>
      <c r="F55" s="353">
        <v>10604.6</v>
      </c>
      <c r="G55" s="349">
        <f t="shared" si="4"/>
        <v>1.1149878354676273</v>
      </c>
      <c r="H55" s="353">
        <v>4801.9</v>
      </c>
      <c r="I55" s="353">
        <v>4801.9</v>
      </c>
      <c r="J55" s="345">
        <f t="shared" si="5"/>
        <v>100</v>
      </c>
      <c r="K55" s="450">
        <v>-0.6</v>
      </c>
      <c r="L55" s="451"/>
      <c r="M55" s="107"/>
      <c r="N55" s="107"/>
      <c r="O55" s="107"/>
      <c r="P55" s="107"/>
      <c r="Q55" s="107"/>
      <c r="R55" s="107"/>
    </row>
    <row r="56" spans="1:18" ht="12.75">
      <c r="A56" s="351" t="s">
        <v>135</v>
      </c>
      <c r="B56" s="352">
        <v>14345</v>
      </c>
      <c r="C56" s="353">
        <v>18659</v>
      </c>
      <c r="D56" s="353">
        <v>18659</v>
      </c>
      <c r="E56" s="379">
        <f t="shared" si="2"/>
        <v>100</v>
      </c>
      <c r="F56" s="353">
        <v>17516</v>
      </c>
      <c r="G56" s="349">
        <f t="shared" si="4"/>
        <v>1.0652546243434573</v>
      </c>
      <c r="H56" s="353">
        <v>7615.1</v>
      </c>
      <c r="I56" s="353">
        <v>7615.1</v>
      </c>
      <c r="J56" s="345">
        <f t="shared" si="5"/>
        <v>100</v>
      </c>
      <c r="K56" s="450">
        <v>-1.8</v>
      </c>
      <c r="L56" s="451"/>
      <c r="M56" s="107"/>
      <c r="N56" s="107"/>
      <c r="O56" s="107"/>
      <c r="P56" s="107"/>
      <c r="Q56" s="107"/>
      <c r="R56" s="107"/>
    </row>
    <row r="57" spans="1:18" ht="12.75">
      <c r="A57" s="340" t="s">
        <v>136</v>
      </c>
      <c r="B57" s="341">
        <v>42360</v>
      </c>
      <c r="C57" s="342">
        <v>56239.1</v>
      </c>
      <c r="D57" s="342">
        <v>56239.1</v>
      </c>
      <c r="E57" s="379">
        <f t="shared" si="2"/>
        <v>100</v>
      </c>
      <c r="F57" s="342">
        <v>48448.3</v>
      </c>
      <c r="G57" s="349">
        <f t="shared" si="4"/>
        <v>1.1608064679256032</v>
      </c>
      <c r="H57" s="343">
        <v>29557</v>
      </c>
      <c r="I57" s="343">
        <v>29557</v>
      </c>
      <c r="J57" s="345">
        <f t="shared" si="5"/>
        <v>100</v>
      </c>
      <c r="K57" s="452">
        <v>-0.6</v>
      </c>
      <c r="L57" s="323"/>
      <c r="M57" s="107"/>
      <c r="N57" s="107"/>
      <c r="O57" s="107"/>
      <c r="P57" s="107"/>
      <c r="Q57" s="107"/>
      <c r="R57" s="107"/>
    </row>
    <row r="58" spans="1:18" ht="12.75">
      <c r="A58" s="340" t="s">
        <v>137</v>
      </c>
      <c r="B58" s="341">
        <v>5678</v>
      </c>
      <c r="C58" s="342">
        <v>7933</v>
      </c>
      <c r="D58" s="342">
        <v>7933</v>
      </c>
      <c r="E58" s="379">
        <f t="shared" si="2"/>
        <v>100</v>
      </c>
      <c r="F58" s="342">
        <v>7211.3</v>
      </c>
      <c r="G58" s="349">
        <f t="shared" si="4"/>
        <v>1.1000790426136757</v>
      </c>
      <c r="H58" s="342">
        <v>3765.3</v>
      </c>
      <c r="I58" s="342">
        <v>3765.3</v>
      </c>
      <c r="J58" s="345">
        <f t="shared" si="5"/>
        <v>100</v>
      </c>
      <c r="K58" s="452">
        <v>-0.2</v>
      </c>
      <c r="L58" s="323"/>
      <c r="M58" s="107"/>
      <c r="N58" s="107"/>
      <c r="O58" s="107"/>
      <c r="P58" s="107"/>
      <c r="Q58" s="107"/>
      <c r="R58" s="107"/>
    </row>
    <row r="59" spans="1:18" ht="12.75">
      <c r="A59" s="340" t="s">
        <v>138</v>
      </c>
      <c r="B59" s="341">
        <v>30932</v>
      </c>
      <c r="C59" s="342">
        <v>36515</v>
      </c>
      <c r="D59" s="342">
        <v>36515</v>
      </c>
      <c r="E59" s="379">
        <f t="shared" si="2"/>
        <v>100</v>
      </c>
      <c r="F59" s="342">
        <v>35087</v>
      </c>
      <c r="G59" s="349">
        <f t="shared" si="4"/>
        <v>1.0406988343261037</v>
      </c>
      <c r="H59" s="342">
        <v>16402</v>
      </c>
      <c r="I59" s="342">
        <v>16402</v>
      </c>
      <c r="J59" s="345">
        <f t="shared" si="5"/>
        <v>100</v>
      </c>
      <c r="K59" s="452">
        <v>0</v>
      </c>
      <c r="L59" s="323"/>
      <c r="M59" s="107"/>
      <c r="N59" s="107"/>
      <c r="O59" s="107"/>
      <c r="P59" s="107"/>
      <c r="Q59" s="107"/>
      <c r="R59" s="107"/>
    </row>
    <row r="60" spans="1:18" ht="12.75">
      <c r="A60" s="340" t="s">
        <v>139</v>
      </c>
      <c r="B60" s="341">
        <v>13213</v>
      </c>
      <c r="C60" s="342">
        <v>14965</v>
      </c>
      <c r="D60" s="342">
        <v>14965</v>
      </c>
      <c r="E60" s="379">
        <f t="shared" si="2"/>
        <v>100</v>
      </c>
      <c r="F60" s="342">
        <v>13880</v>
      </c>
      <c r="G60" s="349">
        <f t="shared" si="4"/>
        <v>1.0781700288184437</v>
      </c>
      <c r="H60" s="342">
        <v>10298.5</v>
      </c>
      <c r="I60" s="342">
        <v>10298.5</v>
      </c>
      <c r="J60" s="345">
        <f t="shared" si="5"/>
        <v>100</v>
      </c>
      <c r="K60" s="452">
        <v>-2</v>
      </c>
      <c r="L60" s="323"/>
      <c r="M60" s="107"/>
      <c r="N60" s="107"/>
      <c r="O60" s="107"/>
      <c r="P60" s="107"/>
      <c r="Q60" s="107"/>
      <c r="R60" s="107"/>
    </row>
    <row r="61" spans="1:18" ht="12.75">
      <c r="A61" s="340" t="s">
        <v>140</v>
      </c>
      <c r="B61" s="341">
        <v>10383</v>
      </c>
      <c r="C61" s="342">
        <v>11519</v>
      </c>
      <c r="D61" s="342">
        <v>11519</v>
      </c>
      <c r="E61" s="379">
        <f t="shared" si="2"/>
        <v>100</v>
      </c>
      <c r="F61" s="342">
        <v>10926</v>
      </c>
      <c r="G61" s="349">
        <f t="shared" si="4"/>
        <v>1.0542742083104522</v>
      </c>
      <c r="H61" s="342">
        <v>8224.5</v>
      </c>
      <c r="I61" s="342">
        <v>8224.5</v>
      </c>
      <c r="J61" s="345">
        <f t="shared" si="5"/>
        <v>100</v>
      </c>
      <c r="K61" s="452">
        <v>0</v>
      </c>
      <c r="L61" s="323"/>
      <c r="M61" s="107"/>
      <c r="N61" s="107"/>
      <c r="O61" s="107"/>
      <c r="P61" s="107"/>
      <c r="Q61" s="107"/>
      <c r="R61" s="107"/>
    </row>
    <row r="62" spans="1:18" ht="12.75">
      <c r="A62" s="340" t="s">
        <v>141</v>
      </c>
      <c r="B62" s="341">
        <v>8503</v>
      </c>
      <c r="C62" s="342">
        <v>10369.5</v>
      </c>
      <c r="D62" s="342">
        <v>10369.5</v>
      </c>
      <c r="E62" s="379">
        <f t="shared" si="2"/>
        <v>100</v>
      </c>
      <c r="F62" s="342">
        <v>9492.4</v>
      </c>
      <c r="G62" s="349">
        <f t="shared" si="4"/>
        <v>1.0924002359782563</v>
      </c>
      <c r="H62" s="342">
        <v>7363</v>
      </c>
      <c r="I62" s="342">
        <v>7363</v>
      </c>
      <c r="J62" s="345">
        <f t="shared" si="5"/>
        <v>100</v>
      </c>
      <c r="K62" s="452">
        <v>-1.1</v>
      </c>
      <c r="L62" s="323"/>
      <c r="M62" s="107"/>
      <c r="N62" s="107"/>
      <c r="O62" s="107"/>
      <c r="P62" s="107"/>
      <c r="Q62" s="107"/>
      <c r="R62" s="107"/>
    </row>
    <row r="63" spans="1:18" ht="12.75">
      <c r="A63" s="340" t="s">
        <v>142</v>
      </c>
      <c r="B63" s="341">
        <v>10132</v>
      </c>
      <c r="C63" s="342">
        <v>11189</v>
      </c>
      <c r="D63" s="342">
        <v>11189</v>
      </c>
      <c r="E63" s="379">
        <f t="shared" si="2"/>
        <v>100</v>
      </c>
      <c r="F63" s="342">
        <v>10576</v>
      </c>
      <c r="G63" s="349">
        <f t="shared" si="4"/>
        <v>1.0579614220877458</v>
      </c>
      <c r="H63" s="342">
        <v>8171</v>
      </c>
      <c r="I63" s="342">
        <v>8171</v>
      </c>
      <c r="J63" s="345">
        <f t="shared" si="5"/>
        <v>100</v>
      </c>
      <c r="K63" s="452">
        <v>-0.6</v>
      </c>
      <c r="L63" s="323"/>
      <c r="M63" s="107"/>
      <c r="N63" s="107"/>
      <c r="O63" s="107"/>
      <c r="P63" s="107"/>
      <c r="Q63" s="107"/>
      <c r="R63" s="107"/>
    </row>
    <row r="64" spans="1:18" ht="12.75">
      <c r="A64" s="340" t="s">
        <v>143</v>
      </c>
      <c r="B64" s="341">
        <v>10472</v>
      </c>
      <c r="C64" s="342">
        <v>13935</v>
      </c>
      <c r="D64" s="342">
        <v>13935</v>
      </c>
      <c r="E64" s="379">
        <f t="shared" si="2"/>
        <v>100</v>
      </c>
      <c r="F64" s="342">
        <v>11490.4</v>
      </c>
      <c r="G64" s="349">
        <f t="shared" si="4"/>
        <v>1.212751514307596</v>
      </c>
      <c r="H64" s="342">
        <v>9450.6</v>
      </c>
      <c r="I64" s="342">
        <v>9450.6</v>
      </c>
      <c r="J64" s="345">
        <f t="shared" si="5"/>
        <v>100</v>
      </c>
      <c r="K64" s="452">
        <v>-1.2</v>
      </c>
      <c r="L64" s="323"/>
      <c r="M64" s="107"/>
      <c r="N64" s="107"/>
      <c r="O64" s="107"/>
      <c r="P64" s="107"/>
      <c r="Q64" s="107"/>
      <c r="R64" s="107"/>
    </row>
    <row r="65" spans="1:18" ht="12.75">
      <c r="A65" s="340" t="s">
        <v>144</v>
      </c>
      <c r="B65" s="341">
        <v>13559</v>
      </c>
      <c r="C65" s="342">
        <v>15564.9</v>
      </c>
      <c r="D65" s="342">
        <v>15564.9</v>
      </c>
      <c r="E65" s="379">
        <f t="shared" si="2"/>
        <v>100</v>
      </c>
      <c r="F65" s="342">
        <v>14658.1</v>
      </c>
      <c r="G65" s="349">
        <f t="shared" si="4"/>
        <v>1.0618634065806618</v>
      </c>
      <c r="H65" s="342">
        <v>10833.5</v>
      </c>
      <c r="I65" s="342">
        <v>10833.5</v>
      </c>
      <c r="J65" s="345">
        <f t="shared" si="5"/>
        <v>100</v>
      </c>
      <c r="K65" s="452">
        <v>0.2</v>
      </c>
      <c r="L65" s="323"/>
      <c r="M65" s="107"/>
      <c r="N65" s="107"/>
      <c r="O65" s="107"/>
      <c r="P65" s="107"/>
      <c r="Q65" s="107"/>
      <c r="R65" s="107"/>
    </row>
    <row r="66" spans="1:18" ht="12.75">
      <c r="A66" s="340" t="s">
        <v>145</v>
      </c>
      <c r="B66" s="341">
        <v>12551</v>
      </c>
      <c r="C66" s="342">
        <v>14234</v>
      </c>
      <c r="D66" s="342">
        <v>14234</v>
      </c>
      <c r="E66" s="379">
        <f t="shared" si="2"/>
        <v>100</v>
      </c>
      <c r="F66" s="342">
        <v>13395.4</v>
      </c>
      <c r="G66" s="349">
        <f t="shared" si="4"/>
        <v>1.0626035803335474</v>
      </c>
      <c r="H66" s="342">
        <v>12817</v>
      </c>
      <c r="I66" s="342">
        <v>12817</v>
      </c>
      <c r="J66" s="345">
        <f t="shared" si="5"/>
        <v>100</v>
      </c>
      <c r="K66" s="452">
        <v>-0.4</v>
      </c>
      <c r="L66" s="323"/>
      <c r="M66" s="107"/>
      <c r="N66" s="107"/>
      <c r="O66" s="107"/>
      <c r="P66" s="107"/>
      <c r="Q66" s="107"/>
      <c r="R66" s="107"/>
    </row>
    <row r="67" spans="1:18" ht="12.75">
      <c r="A67" s="340" t="s">
        <v>146</v>
      </c>
      <c r="B67" s="341">
        <v>16049</v>
      </c>
      <c r="C67" s="342">
        <v>17676.5</v>
      </c>
      <c r="D67" s="342">
        <v>17676.5</v>
      </c>
      <c r="E67" s="379">
        <f t="shared" si="2"/>
        <v>100</v>
      </c>
      <c r="F67" s="342">
        <v>17568.6</v>
      </c>
      <c r="G67" s="349">
        <f t="shared" si="4"/>
        <v>1.0061416390605968</v>
      </c>
      <c r="H67" s="342">
        <v>12817.4</v>
      </c>
      <c r="I67" s="342">
        <v>12817.4</v>
      </c>
      <c r="J67" s="345">
        <f t="shared" si="5"/>
        <v>100</v>
      </c>
      <c r="K67" s="452">
        <v>-2.12</v>
      </c>
      <c r="L67" s="323"/>
      <c r="M67" s="107"/>
      <c r="N67" s="107"/>
      <c r="O67" s="107"/>
      <c r="P67" s="107"/>
      <c r="Q67" s="107"/>
      <c r="R67" s="107"/>
    </row>
    <row r="68" spans="1:18" ht="12.75">
      <c r="A68" s="340" t="s">
        <v>147</v>
      </c>
      <c r="B68" s="341">
        <v>9937</v>
      </c>
      <c r="C68" s="342">
        <v>11577</v>
      </c>
      <c r="D68" s="342">
        <v>11577</v>
      </c>
      <c r="E68" s="379">
        <f t="shared" si="2"/>
        <v>100</v>
      </c>
      <c r="F68" s="342">
        <v>10637</v>
      </c>
      <c r="G68" s="349">
        <f t="shared" si="4"/>
        <v>1.0883707812353107</v>
      </c>
      <c r="H68" s="342">
        <v>8415.2</v>
      </c>
      <c r="I68" s="342">
        <v>8415.2</v>
      </c>
      <c r="J68" s="345">
        <f t="shared" si="5"/>
        <v>100</v>
      </c>
      <c r="K68" s="452">
        <v>-0.9</v>
      </c>
      <c r="L68" s="323"/>
      <c r="M68" s="107"/>
      <c r="N68" s="107"/>
      <c r="O68" s="107"/>
      <c r="P68" s="107"/>
      <c r="Q68" s="107"/>
      <c r="R68" s="107"/>
    </row>
    <row r="69" spans="1:18" ht="12.75">
      <c r="A69" s="340" t="s">
        <v>148</v>
      </c>
      <c r="B69" s="341">
        <v>9443</v>
      </c>
      <c r="C69" s="342">
        <v>11479</v>
      </c>
      <c r="D69" s="342">
        <v>11479</v>
      </c>
      <c r="E69" s="379">
        <f t="shared" si="2"/>
        <v>100</v>
      </c>
      <c r="F69" s="342">
        <v>10678.1</v>
      </c>
      <c r="G69" s="349">
        <f t="shared" si="4"/>
        <v>1.075003980108821</v>
      </c>
      <c r="H69" s="342">
        <v>7829</v>
      </c>
      <c r="I69" s="342">
        <v>7829</v>
      </c>
      <c r="J69" s="345">
        <f t="shared" si="5"/>
        <v>100</v>
      </c>
      <c r="K69" s="452">
        <v>-0.2</v>
      </c>
      <c r="L69" s="323"/>
      <c r="M69" s="107"/>
      <c r="N69" s="107"/>
      <c r="O69" s="107"/>
      <c r="P69" s="107"/>
      <c r="Q69" s="107"/>
      <c r="R69" s="107"/>
    </row>
    <row r="70" spans="1:18" ht="12.75">
      <c r="A70" s="340" t="s">
        <v>149</v>
      </c>
      <c r="B70" s="341">
        <v>12911</v>
      </c>
      <c r="C70" s="342">
        <v>15693</v>
      </c>
      <c r="D70" s="342">
        <v>15693</v>
      </c>
      <c r="E70" s="379">
        <f t="shared" si="2"/>
        <v>100</v>
      </c>
      <c r="F70" s="342">
        <v>14307.5</v>
      </c>
      <c r="G70" s="349">
        <f t="shared" si="4"/>
        <v>1.0968373230822994</v>
      </c>
      <c r="H70" s="342">
        <v>11149</v>
      </c>
      <c r="I70" s="342">
        <v>11149</v>
      </c>
      <c r="J70" s="345">
        <f t="shared" si="5"/>
        <v>100</v>
      </c>
      <c r="K70" s="452">
        <v>-0.6</v>
      </c>
      <c r="L70" s="323"/>
      <c r="M70" s="107"/>
      <c r="N70" s="107"/>
      <c r="O70" s="107"/>
      <c r="P70" s="107"/>
      <c r="Q70" s="107"/>
      <c r="R70" s="107"/>
    </row>
    <row r="71" spans="1:18" ht="12.75">
      <c r="A71" s="340" t="s">
        <v>150</v>
      </c>
      <c r="B71" s="341">
        <v>12095</v>
      </c>
      <c r="C71" s="342">
        <v>14338</v>
      </c>
      <c r="D71" s="342">
        <v>14338</v>
      </c>
      <c r="E71" s="379">
        <f t="shared" si="2"/>
        <v>100</v>
      </c>
      <c r="F71" s="342">
        <v>13181.8</v>
      </c>
      <c r="G71" s="349">
        <f t="shared" si="4"/>
        <v>1.0877118451197865</v>
      </c>
      <c r="H71" s="342">
        <v>10146.3</v>
      </c>
      <c r="I71" s="342">
        <v>10146.3</v>
      </c>
      <c r="J71" s="345">
        <f t="shared" si="5"/>
        <v>100</v>
      </c>
      <c r="K71" s="452">
        <v>-2.3</v>
      </c>
      <c r="L71" s="323"/>
      <c r="M71" s="107"/>
      <c r="N71" s="107"/>
      <c r="O71" s="107"/>
      <c r="P71" s="107"/>
      <c r="Q71" s="107"/>
      <c r="R71" s="107"/>
    </row>
    <row r="72" spans="1:18" ht="12.75">
      <c r="A72" s="340" t="s">
        <v>151</v>
      </c>
      <c r="B72" s="341">
        <v>13431</v>
      </c>
      <c r="C72" s="342">
        <v>15490.5</v>
      </c>
      <c r="D72" s="342">
        <v>15490.5</v>
      </c>
      <c r="E72" s="379">
        <f t="shared" si="2"/>
        <v>100</v>
      </c>
      <c r="F72" s="342">
        <v>14638</v>
      </c>
      <c r="G72" s="349">
        <f t="shared" si="4"/>
        <v>1.058238830441317</v>
      </c>
      <c r="H72" s="342">
        <v>10797</v>
      </c>
      <c r="I72" s="342">
        <v>10797</v>
      </c>
      <c r="J72" s="345">
        <f t="shared" si="5"/>
        <v>100</v>
      </c>
      <c r="K72" s="452">
        <v>-1.2</v>
      </c>
      <c r="L72" s="449"/>
      <c r="M72" s="107"/>
      <c r="N72" s="107"/>
      <c r="O72" s="107"/>
      <c r="P72" s="107"/>
      <c r="Q72" s="107"/>
      <c r="R72" s="107"/>
    </row>
    <row r="73" spans="1:18" ht="12.75">
      <c r="A73" s="340" t="s">
        <v>152</v>
      </c>
      <c r="B73" s="341">
        <v>9308</v>
      </c>
      <c r="C73" s="342">
        <v>11163.9</v>
      </c>
      <c r="D73" s="342">
        <v>11163.9</v>
      </c>
      <c r="E73" s="379">
        <f t="shared" si="2"/>
        <v>100</v>
      </c>
      <c r="F73" s="342">
        <v>10380.4</v>
      </c>
      <c r="G73" s="349">
        <f t="shared" si="4"/>
        <v>1.0754787869446265</v>
      </c>
      <c r="H73" s="342">
        <v>7889.5</v>
      </c>
      <c r="I73" s="342">
        <v>7889.5</v>
      </c>
      <c r="J73" s="345">
        <f t="shared" si="5"/>
        <v>100</v>
      </c>
      <c r="K73" s="452">
        <v>0</v>
      </c>
      <c r="L73" s="449"/>
      <c r="M73" s="107"/>
      <c r="N73" s="107"/>
      <c r="O73" s="107"/>
      <c r="P73" s="107"/>
      <c r="Q73" s="107"/>
      <c r="R73" s="107"/>
    </row>
    <row r="74" spans="1:18" ht="12.75">
      <c r="A74" s="340" t="s">
        <v>153</v>
      </c>
      <c r="B74" s="341">
        <v>10981</v>
      </c>
      <c r="C74" s="342">
        <v>12450</v>
      </c>
      <c r="D74" s="342">
        <v>12450</v>
      </c>
      <c r="E74" s="379">
        <f t="shared" si="2"/>
        <v>100</v>
      </c>
      <c r="F74" s="342">
        <v>12081</v>
      </c>
      <c r="G74" s="349">
        <f t="shared" si="4"/>
        <v>1.0305438291532159</v>
      </c>
      <c r="H74" s="342">
        <v>8858</v>
      </c>
      <c r="I74" s="342">
        <v>8858</v>
      </c>
      <c r="J74" s="345">
        <f t="shared" si="5"/>
        <v>100</v>
      </c>
      <c r="K74" s="452">
        <v>-0.4</v>
      </c>
      <c r="L74" s="323"/>
      <c r="M74" s="107"/>
      <c r="N74" s="107"/>
      <c r="O74" s="107"/>
      <c r="P74" s="107"/>
      <c r="Q74" s="107"/>
      <c r="R74" s="107"/>
    </row>
    <row r="75" spans="1:18" ht="12.75">
      <c r="A75" s="340" t="s">
        <v>154</v>
      </c>
      <c r="B75" s="341">
        <v>13359</v>
      </c>
      <c r="C75" s="342">
        <v>15978</v>
      </c>
      <c r="D75" s="342">
        <v>15978</v>
      </c>
      <c r="E75" s="379">
        <f t="shared" si="2"/>
        <v>100</v>
      </c>
      <c r="F75" s="342">
        <v>14147.5</v>
      </c>
      <c r="G75" s="349">
        <f t="shared" si="4"/>
        <v>1.129386817458915</v>
      </c>
      <c r="H75" s="342">
        <v>10984</v>
      </c>
      <c r="I75" s="342">
        <v>10984</v>
      </c>
      <c r="J75" s="345">
        <f t="shared" si="5"/>
        <v>100</v>
      </c>
      <c r="K75" s="452">
        <v>-1.5</v>
      </c>
      <c r="L75" s="323"/>
      <c r="M75" s="107"/>
      <c r="N75" s="107"/>
      <c r="O75" s="107"/>
      <c r="P75" s="107"/>
      <c r="Q75" s="107"/>
      <c r="R75" s="107"/>
    </row>
    <row r="76" spans="1:18" ht="12.75">
      <c r="A76" s="340" t="s">
        <v>155</v>
      </c>
      <c r="B76" s="341">
        <v>3641</v>
      </c>
      <c r="C76" s="342">
        <v>4276</v>
      </c>
      <c r="D76" s="342">
        <v>4276</v>
      </c>
      <c r="E76" s="379">
        <f t="shared" si="2"/>
        <v>100</v>
      </c>
      <c r="F76" s="342">
        <v>4533</v>
      </c>
      <c r="G76" s="349">
        <f t="shared" si="4"/>
        <v>0.943304654754026</v>
      </c>
      <c r="H76" s="342">
        <v>2711.1</v>
      </c>
      <c r="I76" s="342">
        <v>2711.1</v>
      </c>
      <c r="J76" s="345">
        <f t="shared" si="5"/>
        <v>100</v>
      </c>
      <c r="K76" s="452">
        <v>-0.1</v>
      </c>
      <c r="L76" s="323"/>
      <c r="M76" s="107"/>
      <c r="N76" s="107"/>
      <c r="O76" s="107"/>
      <c r="P76" s="107"/>
      <c r="Q76" s="107"/>
      <c r="R76" s="107"/>
    </row>
    <row r="77" spans="1:18" ht="12.75">
      <c r="A77" s="340" t="s">
        <v>156</v>
      </c>
      <c r="B77" s="341">
        <v>17783</v>
      </c>
      <c r="C77" s="342">
        <v>21747.2</v>
      </c>
      <c r="D77" s="342">
        <v>21747.2</v>
      </c>
      <c r="E77" s="379">
        <f t="shared" si="2"/>
        <v>100</v>
      </c>
      <c r="F77" s="342">
        <v>21714.4</v>
      </c>
      <c r="G77" s="349">
        <f t="shared" si="4"/>
        <v>1.0015105183656927</v>
      </c>
      <c r="H77" s="342">
        <v>14865.3</v>
      </c>
      <c r="I77" s="342">
        <v>14865.3</v>
      </c>
      <c r="J77" s="345">
        <f t="shared" si="5"/>
        <v>100</v>
      </c>
      <c r="K77" s="452">
        <v>-0.5</v>
      </c>
      <c r="L77" s="323"/>
      <c r="M77" s="107"/>
      <c r="N77" s="107"/>
      <c r="O77" s="107"/>
      <c r="P77" s="107"/>
      <c r="Q77" s="107"/>
      <c r="R77" s="107"/>
    </row>
    <row r="78" spans="1:18" ht="12.75">
      <c r="A78" s="340" t="s">
        <v>157</v>
      </c>
      <c r="B78" s="341">
        <v>10854</v>
      </c>
      <c r="C78" s="342">
        <v>12367</v>
      </c>
      <c r="D78" s="342">
        <v>12367</v>
      </c>
      <c r="E78" s="379">
        <f t="shared" si="2"/>
        <v>100</v>
      </c>
      <c r="F78" s="342">
        <v>11511</v>
      </c>
      <c r="G78" s="349">
        <f t="shared" si="4"/>
        <v>1.0743636521588047</v>
      </c>
      <c r="H78" s="342">
        <v>9118</v>
      </c>
      <c r="I78" s="342">
        <v>9118</v>
      </c>
      <c r="J78" s="345">
        <f t="shared" si="5"/>
        <v>100</v>
      </c>
      <c r="K78" s="452">
        <v>-0.6</v>
      </c>
      <c r="L78" s="323"/>
      <c r="M78" s="171"/>
      <c r="N78" s="171"/>
      <c r="O78" s="171"/>
      <c r="P78" s="171"/>
      <c r="Q78" s="107"/>
      <c r="R78" s="107"/>
    </row>
    <row r="79" spans="1:18" ht="12.75">
      <c r="A79" s="340" t="s">
        <v>158</v>
      </c>
      <c r="B79" s="341">
        <v>18957</v>
      </c>
      <c r="C79" s="342">
        <v>22522.2</v>
      </c>
      <c r="D79" s="342">
        <v>22522.2</v>
      </c>
      <c r="E79" s="379">
        <f t="shared" si="2"/>
        <v>100</v>
      </c>
      <c r="F79" s="342">
        <v>20358.7</v>
      </c>
      <c r="G79" s="349">
        <f t="shared" si="4"/>
        <v>1.1062690643312196</v>
      </c>
      <c r="H79" s="342">
        <v>15873.8</v>
      </c>
      <c r="I79" s="342">
        <v>15873.8</v>
      </c>
      <c r="J79" s="345">
        <f t="shared" si="5"/>
        <v>100</v>
      </c>
      <c r="K79" s="452">
        <v>-0.6</v>
      </c>
      <c r="L79" s="323"/>
      <c r="M79" s="171"/>
      <c r="N79" s="171"/>
      <c r="O79" s="171"/>
      <c r="P79" s="171"/>
      <c r="Q79" s="107"/>
      <c r="R79" s="107"/>
    </row>
    <row r="80" spans="1:18" ht="12.75">
      <c r="A80" s="340" t="s">
        <v>159</v>
      </c>
      <c r="B80" s="341">
        <v>11627</v>
      </c>
      <c r="C80" s="342">
        <v>15014.3</v>
      </c>
      <c r="D80" s="342">
        <v>15014.3</v>
      </c>
      <c r="E80" s="379">
        <f t="shared" si="2"/>
        <v>100</v>
      </c>
      <c r="F80" s="342">
        <v>15927</v>
      </c>
      <c r="G80" s="349">
        <f t="shared" si="4"/>
        <v>0.9426947950021974</v>
      </c>
      <c r="H80" s="342">
        <v>9204.4</v>
      </c>
      <c r="I80" s="342">
        <v>9204.4</v>
      </c>
      <c r="J80" s="345">
        <f t="shared" si="5"/>
        <v>100</v>
      </c>
      <c r="K80" s="452">
        <v>-0.5</v>
      </c>
      <c r="L80" s="323"/>
      <c r="M80" s="107"/>
      <c r="N80" s="107"/>
      <c r="O80" s="107"/>
      <c r="P80" s="107"/>
      <c r="Q80" s="107"/>
      <c r="R80" s="107"/>
    </row>
    <row r="81" spans="1:18" ht="12.75">
      <c r="A81" s="340" t="s">
        <v>160</v>
      </c>
      <c r="B81" s="341">
        <v>20073</v>
      </c>
      <c r="C81" s="342">
        <v>22391</v>
      </c>
      <c r="D81" s="342">
        <v>22391</v>
      </c>
      <c r="E81" s="379">
        <f t="shared" si="2"/>
        <v>100</v>
      </c>
      <c r="F81" s="353">
        <v>21265</v>
      </c>
      <c r="G81" s="349">
        <f t="shared" si="4"/>
        <v>1.0529508582177287</v>
      </c>
      <c r="H81" s="342">
        <v>16369</v>
      </c>
      <c r="I81" s="342">
        <v>16369</v>
      </c>
      <c r="J81" s="345">
        <f t="shared" si="5"/>
        <v>100</v>
      </c>
      <c r="K81" s="452">
        <v>-2.5</v>
      </c>
      <c r="L81" s="323"/>
      <c r="M81" s="107"/>
      <c r="N81" s="107"/>
      <c r="O81" s="107"/>
      <c r="P81" s="107"/>
      <c r="Q81" s="107"/>
      <c r="R81" s="107"/>
    </row>
    <row r="82" spans="1:18" ht="13.5" thickBot="1">
      <c r="A82" s="454" t="s">
        <v>161</v>
      </c>
      <c r="B82" s="455">
        <v>6934</v>
      </c>
      <c r="C82" s="456">
        <v>7628.2</v>
      </c>
      <c r="D82" s="456">
        <v>7628.2</v>
      </c>
      <c r="E82" s="457">
        <f t="shared" si="2"/>
        <v>100</v>
      </c>
      <c r="F82" s="456">
        <v>7514.6</v>
      </c>
      <c r="G82" s="458">
        <f t="shared" si="4"/>
        <v>1.0151172384424985</v>
      </c>
      <c r="H82" s="456">
        <v>5494.3</v>
      </c>
      <c r="I82" s="456">
        <v>5494.3</v>
      </c>
      <c r="J82" s="459">
        <f t="shared" si="5"/>
        <v>100</v>
      </c>
      <c r="K82" s="460">
        <v>-1.8</v>
      </c>
      <c r="L82" s="323"/>
      <c r="M82" s="107"/>
      <c r="N82" s="107"/>
      <c r="O82" s="107"/>
      <c r="P82" s="107"/>
      <c r="Q82" s="107"/>
      <c r="R82" s="107"/>
    </row>
    <row r="83" spans="1:18" ht="13.5" thickTop="1">
      <c r="A83" s="449"/>
      <c r="B83" s="461"/>
      <c r="C83" s="461"/>
      <c r="D83" s="461"/>
      <c r="E83" s="462"/>
      <c r="F83" s="461"/>
      <c r="G83" s="463"/>
      <c r="H83" s="461"/>
      <c r="I83" s="461"/>
      <c r="J83" s="463"/>
      <c r="K83" s="461"/>
      <c r="L83" s="323"/>
      <c r="M83" s="107"/>
      <c r="N83" s="107"/>
      <c r="O83" s="107"/>
      <c r="P83" s="107"/>
      <c r="Q83" s="107"/>
      <c r="R83" s="107"/>
    </row>
    <row r="84" spans="1:18" ht="13.5" thickBot="1">
      <c r="A84" s="323"/>
      <c r="B84" s="323"/>
      <c r="C84" s="323"/>
      <c r="D84" s="323"/>
      <c r="E84" s="323"/>
      <c r="F84" s="323"/>
      <c r="G84" s="323"/>
      <c r="H84" s="323"/>
      <c r="I84" s="323"/>
      <c r="J84" s="323"/>
      <c r="K84" s="323" t="s">
        <v>35</v>
      </c>
      <c r="L84" s="323"/>
      <c r="M84" s="107"/>
      <c r="N84" s="107"/>
      <c r="O84" s="107"/>
      <c r="P84" s="107"/>
      <c r="Q84" s="107"/>
      <c r="R84" s="107"/>
    </row>
    <row r="85" spans="1:18" ht="14.25" thickBot="1" thickTop="1">
      <c r="A85" s="317" t="s">
        <v>58</v>
      </c>
      <c r="B85" s="318" t="s">
        <v>2</v>
      </c>
      <c r="C85" s="318"/>
      <c r="D85" s="318"/>
      <c r="E85" s="318"/>
      <c r="F85" s="318"/>
      <c r="G85" s="319"/>
      <c r="H85" s="320" t="s">
        <v>87</v>
      </c>
      <c r="I85" s="321"/>
      <c r="J85" s="321"/>
      <c r="K85" s="322"/>
      <c r="L85" s="323"/>
      <c r="M85" s="107"/>
      <c r="N85" s="107"/>
      <c r="O85" s="107"/>
      <c r="P85" s="107"/>
      <c r="Q85" s="107"/>
      <c r="R85" s="107"/>
    </row>
    <row r="86" spans="1:18" ht="12.75">
      <c r="A86" s="324"/>
      <c r="B86" s="325" t="s">
        <v>31</v>
      </c>
      <c r="C86" s="326" t="s">
        <v>32</v>
      </c>
      <c r="D86" s="326" t="s">
        <v>61</v>
      </c>
      <c r="E86" s="327" t="s">
        <v>6</v>
      </c>
      <c r="F86" s="326" t="s">
        <v>61</v>
      </c>
      <c r="G86" s="326" t="s">
        <v>8</v>
      </c>
      <c r="H86" s="326" t="s">
        <v>88</v>
      </c>
      <c r="I86" s="326" t="s">
        <v>61</v>
      </c>
      <c r="J86" s="326" t="s">
        <v>6</v>
      </c>
      <c r="K86" s="328" t="s">
        <v>64</v>
      </c>
      <c r="L86" s="323"/>
      <c r="M86" s="107"/>
      <c r="N86" s="107"/>
      <c r="O86" s="107"/>
      <c r="P86" s="107"/>
      <c r="Q86" s="107"/>
      <c r="R86" s="107"/>
    </row>
    <row r="87" spans="1:18" ht="12.75">
      <c r="A87" s="329"/>
      <c r="B87" s="330"/>
      <c r="C87" s="331"/>
      <c r="D87" s="332" t="s">
        <v>89</v>
      </c>
      <c r="E87" s="327" t="s">
        <v>90</v>
      </c>
      <c r="F87" s="332" t="s">
        <v>89</v>
      </c>
      <c r="G87" s="326" t="s">
        <v>29</v>
      </c>
      <c r="H87" s="326" t="s">
        <v>10</v>
      </c>
      <c r="I87" s="333" t="s">
        <v>89</v>
      </c>
      <c r="J87" s="326"/>
      <c r="K87" s="328" t="s">
        <v>91</v>
      </c>
      <c r="L87" s="323"/>
      <c r="M87" s="107"/>
      <c r="N87" s="107"/>
      <c r="O87" s="107"/>
      <c r="P87" s="107"/>
      <c r="Q87" s="107"/>
      <c r="R87" s="107"/>
    </row>
    <row r="88" spans="1:18" ht="13.5" thickBot="1">
      <c r="A88" s="334"/>
      <c r="B88" s="335"/>
      <c r="C88" s="336"/>
      <c r="D88" s="337">
        <v>40178</v>
      </c>
      <c r="E88" s="338"/>
      <c r="F88" s="337">
        <v>39813</v>
      </c>
      <c r="G88" s="335"/>
      <c r="H88" s="336" t="s">
        <v>11</v>
      </c>
      <c r="I88" s="337">
        <v>40178</v>
      </c>
      <c r="J88" s="336"/>
      <c r="K88" s="339" t="s">
        <v>92</v>
      </c>
      <c r="L88" s="323"/>
      <c r="M88" s="107"/>
      <c r="N88" s="107"/>
      <c r="O88" s="107"/>
      <c r="P88" s="107"/>
      <c r="Q88" s="107"/>
      <c r="R88" s="107"/>
    </row>
    <row r="89" spans="1:18" ht="13.5" thickTop="1">
      <c r="A89" s="340" t="s">
        <v>162</v>
      </c>
      <c r="B89" s="341">
        <v>4651</v>
      </c>
      <c r="C89" s="342">
        <v>5028</v>
      </c>
      <c r="D89" s="342">
        <v>5028</v>
      </c>
      <c r="E89" s="379">
        <f>D89/C89*100</f>
        <v>100</v>
      </c>
      <c r="F89" s="342">
        <v>5065</v>
      </c>
      <c r="G89" s="349">
        <f t="shared" si="4"/>
        <v>0.9926949654491609</v>
      </c>
      <c r="H89" s="342">
        <v>3569.8</v>
      </c>
      <c r="I89" s="342">
        <v>3569.8</v>
      </c>
      <c r="J89" s="345">
        <f t="shared" si="5"/>
        <v>100</v>
      </c>
      <c r="K89" s="452">
        <v>-1.1</v>
      </c>
      <c r="L89" s="323"/>
      <c r="M89" s="107"/>
      <c r="N89" s="107"/>
      <c r="O89" s="107"/>
      <c r="P89" s="107"/>
      <c r="Q89" s="107"/>
      <c r="R89" s="107"/>
    </row>
    <row r="90" spans="1:18" ht="12.75">
      <c r="A90" s="340" t="s">
        <v>163</v>
      </c>
      <c r="B90" s="341">
        <v>14022</v>
      </c>
      <c r="C90" s="342">
        <v>16291</v>
      </c>
      <c r="D90" s="342">
        <v>16291</v>
      </c>
      <c r="E90" s="347">
        <f>D90/C90*100</f>
        <v>100</v>
      </c>
      <c r="F90" s="342">
        <v>15642</v>
      </c>
      <c r="G90" s="349">
        <f t="shared" si="4"/>
        <v>1.041490857946554</v>
      </c>
      <c r="H90" s="342">
        <v>11662</v>
      </c>
      <c r="I90" s="342">
        <v>11662</v>
      </c>
      <c r="J90" s="349">
        <f t="shared" si="5"/>
        <v>100</v>
      </c>
      <c r="K90" s="452">
        <v>-1.3</v>
      </c>
      <c r="L90" s="323"/>
      <c r="M90" s="107"/>
      <c r="N90" s="107"/>
      <c r="O90" s="107"/>
      <c r="P90" s="107"/>
      <c r="Q90" s="107"/>
      <c r="R90" s="107"/>
    </row>
    <row r="91" spans="1:18" ht="12.75">
      <c r="A91" s="351" t="s">
        <v>164</v>
      </c>
      <c r="B91" s="352">
        <v>25471</v>
      </c>
      <c r="C91" s="353">
        <v>27927</v>
      </c>
      <c r="D91" s="353">
        <f>C91</f>
        <v>27927</v>
      </c>
      <c r="E91" s="379">
        <f aca="true" t="shared" si="6" ref="E91:E138">+(D91/C91)*100</f>
        <v>100</v>
      </c>
      <c r="F91" s="353">
        <v>26798.5</v>
      </c>
      <c r="G91" s="379">
        <f aca="true" t="shared" si="7" ref="G91:G124">(D91/F91)</f>
        <v>1.042110565889882</v>
      </c>
      <c r="H91" s="353">
        <v>16000.322</v>
      </c>
      <c r="I91" s="353">
        <f>H91</f>
        <v>16000.322</v>
      </c>
      <c r="J91" s="347">
        <f aca="true" t="shared" si="8" ref="J91:J138">+(I91/H91)*100</f>
        <v>100</v>
      </c>
      <c r="K91" s="356">
        <v>1.3</v>
      </c>
      <c r="L91" s="323"/>
      <c r="M91" s="107"/>
      <c r="N91" s="107"/>
      <c r="O91" s="107"/>
      <c r="P91" s="107"/>
      <c r="Q91" s="107"/>
      <c r="R91" s="107"/>
    </row>
    <row r="92" spans="1:18" ht="12.75">
      <c r="A92" s="340" t="s">
        <v>165</v>
      </c>
      <c r="B92" s="341">
        <v>73538</v>
      </c>
      <c r="C92" s="342">
        <v>85174</v>
      </c>
      <c r="D92" s="342">
        <f>C92</f>
        <v>85174</v>
      </c>
      <c r="E92" s="379">
        <f t="shared" si="6"/>
        <v>100</v>
      </c>
      <c r="F92" s="342">
        <v>81488.4</v>
      </c>
      <c r="G92" s="379">
        <f t="shared" si="7"/>
        <v>1.0452285233235652</v>
      </c>
      <c r="H92" s="342">
        <v>53389.118</v>
      </c>
      <c r="I92" s="342">
        <f>H92</f>
        <v>53389.118</v>
      </c>
      <c r="J92" s="347">
        <f t="shared" si="8"/>
        <v>100</v>
      </c>
      <c r="K92" s="348">
        <v>-0.402</v>
      </c>
      <c r="L92" s="323"/>
      <c r="M92" s="107"/>
      <c r="N92" s="107"/>
      <c r="O92" s="107"/>
      <c r="P92" s="107"/>
      <c r="Q92" s="107"/>
      <c r="R92" s="107"/>
    </row>
    <row r="93" spans="1:18" ht="12.75">
      <c r="A93" s="340" t="s">
        <v>166</v>
      </c>
      <c r="B93" s="341">
        <v>15790</v>
      </c>
      <c r="C93" s="342">
        <v>22767.8</v>
      </c>
      <c r="D93" s="342">
        <v>22742.88</v>
      </c>
      <c r="E93" s="379">
        <f t="shared" si="6"/>
        <v>99.89054717627526</v>
      </c>
      <c r="F93" s="342">
        <v>18426.09</v>
      </c>
      <c r="G93" s="379">
        <f t="shared" si="7"/>
        <v>1.234275964135636</v>
      </c>
      <c r="H93" s="342">
        <v>12593.084</v>
      </c>
      <c r="I93" s="342">
        <f>H93</f>
        <v>12593.084</v>
      </c>
      <c r="J93" s="347">
        <f t="shared" si="8"/>
        <v>100</v>
      </c>
      <c r="K93" s="348">
        <v>-1</v>
      </c>
      <c r="L93" s="323"/>
      <c r="M93" s="107"/>
      <c r="N93" s="107"/>
      <c r="O93" s="107"/>
      <c r="P93" s="107"/>
      <c r="Q93" s="107"/>
      <c r="R93" s="107"/>
    </row>
    <row r="94" spans="1:18" ht="12.75">
      <c r="A94" s="340" t="s">
        <v>167</v>
      </c>
      <c r="B94" s="341">
        <v>19038</v>
      </c>
      <c r="C94" s="342">
        <v>23066</v>
      </c>
      <c r="D94" s="342">
        <f>C94</f>
        <v>23066</v>
      </c>
      <c r="E94" s="379">
        <f t="shared" si="6"/>
        <v>100</v>
      </c>
      <c r="F94" s="342">
        <v>20955.8</v>
      </c>
      <c r="G94" s="379">
        <f t="shared" si="7"/>
        <v>1.1006976588820279</v>
      </c>
      <c r="H94" s="342">
        <v>12888.058</v>
      </c>
      <c r="I94" s="342">
        <f>H94</f>
        <v>12888.058</v>
      </c>
      <c r="J94" s="347">
        <f t="shared" si="8"/>
        <v>100</v>
      </c>
      <c r="K94" s="348">
        <v>-1.284</v>
      </c>
      <c r="L94" s="323"/>
      <c r="M94" s="107"/>
      <c r="N94" s="107"/>
      <c r="O94" s="107"/>
      <c r="P94" s="107"/>
      <c r="Q94" s="107"/>
      <c r="R94" s="107"/>
    </row>
    <row r="95" spans="1:18" ht="12.75">
      <c r="A95" s="340" t="s">
        <v>168</v>
      </c>
      <c r="B95" s="341">
        <v>18190</v>
      </c>
      <c r="C95" s="342">
        <v>21700</v>
      </c>
      <c r="D95" s="342">
        <f>C95</f>
        <v>21700</v>
      </c>
      <c r="E95" s="379">
        <f t="shared" si="6"/>
        <v>100</v>
      </c>
      <c r="F95" s="342">
        <v>20006.8</v>
      </c>
      <c r="G95" s="379">
        <f t="shared" si="7"/>
        <v>1.0846312253833696</v>
      </c>
      <c r="H95" s="342">
        <v>12539.999</v>
      </c>
      <c r="I95" s="342">
        <v>12425.616</v>
      </c>
      <c r="J95" s="347">
        <f t="shared" si="8"/>
        <v>99.08785479169497</v>
      </c>
      <c r="K95" s="348">
        <v>-1.16</v>
      </c>
      <c r="L95" s="323"/>
      <c r="M95" s="107"/>
      <c r="N95" s="107"/>
      <c r="O95" s="107"/>
      <c r="P95" s="107"/>
      <c r="Q95" s="107"/>
      <c r="R95" s="107"/>
    </row>
    <row r="96" spans="1:18" ht="12.75">
      <c r="A96" s="340" t="s">
        <v>169</v>
      </c>
      <c r="B96" s="341">
        <v>17701</v>
      </c>
      <c r="C96" s="342">
        <v>20026</v>
      </c>
      <c r="D96" s="342">
        <f>C96</f>
        <v>20026</v>
      </c>
      <c r="E96" s="379">
        <f t="shared" si="6"/>
        <v>100</v>
      </c>
      <c r="F96" s="342">
        <v>18739.5</v>
      </c>
      <c r="G96" s="379">
        <f t="shared" si="7"/>
        <v>1.0686517783291978</v>
      </c>
      <c r="H96" s="342">
        <v>11861.53</v>
      </c>
      <c r="I96" s="342">
        <f aca="true" t="shared" si="9" ref="I96:I104">H96</f>
        <v>11861.53</v>
      </c>
      <c r="J96" s="347">
        <f t="shared" si="8"/>
        <v>100</v>
      </c>
      <c r="K96" s="348">
        <v>-0.83</v>
      </c>
      <c r="L96" s="323"/>
      <c r="M96" s="107"/>
      <c r="N96" s="107"/>
      <c r="O96" s="107"/>
      <c r="P96" s="107"/>
      <c r="Q96" s="107"/>
      <c r="R96" s="107"/>
    </row>
    <row r="97" spans="1:18" ht="12.75">
      <c r="A97" s="340" t="s">
        <v>170</v>
      </c>
      <c r="B97" s="341">
        <v>23732</v>
      </c>
      <c r="C97" s="342">
        <v>26793</v>
      </c>
      <c r="D97" s="342">
        <f>C97</f>
        <v>26793</v>
      </c>
      <c r="E97" s="379">
        <f t="shared" si="6"/>
        <v>100</v>
      </c>
      <c r="F97" s="342">
        <v>25841.5</v>
      </c>
      <c r="G97" s="379">
        <f t="shared" si="7"/>
        <v>1.0368206179981811</v>
      </c>
      <c r="H97" s="342">
        <v>15491.766</v>
      </c>
      <c r="I97" s="342">
        <f t="shared" si="9"/>
        <v>15491.766</v>
      </c>
      <c r="J97" s="347">
        <f t="shared" si="8"/>
        <v>100</v>
      </c>
      <c r="K97" s="348">
        <v>-1.06</v>
      </c>
      <c r="L97" s="323"/>
      <c r="M97" s="107"/>
      <c r="N97" s="107"/>
      <c r="O97" s="107"/>
      <c r="P97" s="107"/>
      <c r="Q97" s="107"/>
      <c r="R97" s="107"/>
    </row>
    <row r="98" spans="1:18" ht="12.75">
      <c r="A98" s="340" t="s">
        <v>171</v>
      </c>
      <c r="B98" s="341">
        <v>22796</v>
      </c>
      <c r="C98" s="342">
        <v>26970.2</v>
      </c>
      <c r="D98" s="342">
        <v>26970.12</v>
      </c>
      <c r="E98" s="379">
        <f t="shared" si="6"/>
        <v>99.99970337631903</v>
      </c>
      <c r="F98" s="342">
        <v>24987.6</v>
      </c>
      <c r="G98" s="379">
        <f t="shared" si="7"/>
        <v>1.0793401527157471</v>
      </c>
      <c r="H98" s="342">
        <v>15256.385</v>
      </c>
      <c r="I98" s="342">
        <f t="shared" si="9"/>
        <v>15256.385</v>
      </c>
      <c r="J98" s="347">
        <f t="shared" si="8"/>
        <v>100</v>
      </c>
      <c r="K98" s="348">
        <v>-3.45</v>
      </c>
      <c r="L98" s="323"/>
      <c r="M98" s="107"/>
      <c r="N98" s="107"/>
      <c r="O98" s="107"/>
      <c r="P98" s="107"/>
      <c r="Q98" s="107"/>
      <c r="R98" s="107"/>
    </row>
    <row r="99" spans="1:18" ht="12.75">
      <c r="A99" s="340" t="s">
        <v>172</v>
      </c>
      <c r="B99" s="341">
        <v>20663</v>
      </c>
      <c r="C99" s="342">
        <v>23348</v>
      </c>
      <c r="D99" s="342">
        <f>C99</f>
        <v>23348</v>
      </c>
      <c r="E99" s="379">
        <f t="shared" si="6"/>
        <v>100</v>
      </c>
      <c r="F99" s="363">
        <v>22001.9</v>
      </c>
      <c r="G99" s="379">
        <f t="shared" si="7"/>
        <v>1.061181079815834</v>
      </c>
      <c r="H99" s="363">
        <v>13552.765</v>
      </c>
      <c r="I99" s="363">
        <f t="shared" si="9"/>
        <v>13552.765</v>
      </c>
      <c r="J99" s="347">
        <f t="shared" si="8"/>
        <v>100</v>
      </c>
      <c r="K99" s="381">
        <v>-0.24</v>
      </c>
      <c r="L99" s="323"/>
      <c r="M99" s="107"/>
      <c r="N99" s="107"/>
      <c r="O99" s="107"/>
      <c r="P99" s="107"/>
      <c r="Q99" s="107"/>
      <c r="R99" s="107"/>
    </row>
    <row r="100" spans="1:18" ht="12.75">
      <c r="A100" s="340" t="s">
        <v>173</v>
      </c>
      <c r="B100" s="341">
        <v>41022</v>
      </c>
      <c r="C100" s="342">
        <v>48305.5</v>
      </c>
      <c r="D100" s="363">
        <v>48275.18</v>
      </c>
      <c r="E100" s="379">
        <f t="shared" si="6"/>
        <v>99.93723282027926</v>
      </c>
      <c r="F100" s="342">
        <v>45053.63</v>
      </c>
      <c r="G100" s="379">
        <f t="shared" si="7"/>
        <v>1.0715047821895818</v>
      </c>
      <c r="H100" s="342">
        <v>27976.883</v>
      </c>
      <c r="I100" s="342">
        <f t="shared" si="9"/>
        <v>27976.883</v>
      </c>
      <c r="J100" s="347">
        <f t="shared" si="8"/>
        <v>100</v>
      </c>
      <c r="K100" s="348">
        <v>-0.8</v>
      </c>
      <c r="L100" s="323"/>
      <c r="M100" s="107"/>
      <c r="N100" s="107"/>
      <c r="O100" s="107"/>
      <c r="P100" s="107"/>
      <c r="Q100" s="107"/>
      <c r="R100" s="107"/>
    </row>
    <row r="101" spans="1:18" ht="12.75">
      <c r="A101" s="340" t="s">
        <v>174</v>
      </c>
      <c r="B101" s="341">
        <v>29951</v>
      </c>
      <c r="C101" s="342">
        <v>32231</v>
      </c>
      <c r="D101" s="342">
        <f>C101</f>
        <v>32231</v>
      </c>
      <c r="E101" s="379">
        <f t="shared" si="6"/>
        <v>100</v>
      </c>
      <c r="F101" s="342">
        <v>31009.3</v>
      </c>
      <c r="G101" s="379">
        <f t="shared" si="7"/>
        <v>1.0393978580619363</v>
      </c>
      <c r="H101" s="342">
        <v>18053.677</v>
      </c>
      <c r="I101" s="342">
        <f t="shared" si="9"/>
        <v>18053.677</v>
      </c>
      <c r="J101" s="347">
        <f t="shared" si="8"/>
        <v>100</v>
      </c>
      <c r="K101" s="348">
        <v>-2.071</v>
      </c>
      <c r="L101" s="323"/>
      <c r="M101" s="107"/>
      <c r="N101" s="107"/>
      <c r="O101" s="107"/>
      <c r="P101" s="107"/>
      <c r="Q101" s="107"/>
      <c r="R101" s="107"/>
    </row>
    <row r="102" spans="1:18" ht="12.75">
      <c r="A102" s="340" t="s">
        <v>175</v>
      </c>
      <c r="B102" s="341">
        <v>15706</v>
      </c>
      <c r="C102" s="342">
        <v>17930</v>
      </c>
      <c r="D102" s="342">
        <f>C102</f>
        <v>17930</v>
      </c>
      <c r="E102" s="379">
        <f t="shared" si="6"/>
        <v>100</v>
      </c>
      <c r="F102" s="342">
        <v>17318.7</v>
      </c>
      <c r="G102" s="379">
        <f t="shared" si="7"/>
        <v>1.0352971065957606</v>
      </c>
      <c r="H102" s="342">
        <v>10323.911</v>
      </c>
      <c r="I102" s="342">
        <f t="shared" si="9"/>
        <v>10323.911</v>
      </c>
      <c r="J102" s="347">
        <f t="shared" si="8"/>
        <v>100</v>
      </c>
      <c r="K102" s="348">
        <v>-0.8</v>
      </c>
      <c r="L102" s="323"/>
      <c r="M102" s="107"/>
      <c r="N102" s="107"/>
      <c r="O102" s="107"/>
      <c r="P102" s="107"/>
      <c r="Q102" s="107"/>
      <c r="R102" s="107"/>
    </row>
    <row r="103" spans="1:18" ht="12.75">
      <c r="A103" s="340" t="s">
        <v>176</v>
      </c>
      <c r="B103" s="341">
        <v>26192</v>
      </c>
      <c r="C103" s="342">
        <v>59256.9</v>
      </c>
      <c r="D103" s="342">
        <f>C103</f>
        <v>59256.9</v>
      </c>
      <c r="E103" s="379">
        <f t="shared" si="6"/>
        <v>100</v>
      </c>
      <c r="F103" s="342">
        <v>30654.3</v>
      </c>
      <c r="G103" s="379">
        <f t="shared" si="7"/>
        <v>1.9330697487791273</v>
      </c>
      <c r="H103" s="342">
        <v>15810.734</v>
      </c>
      <c r="I103" s="342">
        <f t="shared" si="9"/>
        <v>15810.734</v>
      </c>
      <c r="J103" s="347">
        <f t="shared" si="8"/>
        <v>100</v>
      </c>
      <c r="K103" s="348">
        <v>-0.7</v>
      </c>
      <c r="L103" s="323"/>
      <c r="M103" s="107"/>
      <c r="N103" s="107"/>
      <c r="O103" s="107"/>
      <c r="P103" s="107"/>
      <c r="Q103" s="107"/>
      <c r="R103" s="107"/>
    </row>
    <row r="104" spans="1:18" ht="12.75">
      <c r="A104" s="340" t="s">
        <v>177</v>
      </c>
      <c r="B104" s="341">
        <v>31028</v>
      </c>
      <c r="C104" s="342">
        <v>33708</v>
      </c>
      <c r="D104" s="342">
        <f>C104</f>
        <v>33708</v>
      </c>
      <c r="E104" s="379">
        <f t="shared" si="6"/>
        <v>100</v>
      </c>
      <c r="F104" s="342">
        <v>31867.1</v>
      </c>
      <c r="G104" s="379">
        <f t="shared" si="7"/>
        <v>1.0577680429031824</v>
      </c>
      <c r="H104" s="342">
        <v>21010.117</v>
      </c>
      <c r="I104" s="342">
        <f t="shared" si="9"/>
        <v>21010.117</v>
      </c>
      <c r="J104" s="347">
        <f t="shared" si="8"/>
        <v>100</v>
      </c>
      <c r="K104" s="348">
        <v>-1.59</v>
      </c>
      <c r="L104" s="323"/>
      <c r="M104" s="107"/>
      <c r="N104" s="107"/>
      <c r="O104" s="107"/>
      <c r="P104" s="107"/>
      <c r="Q104" s="107"/>
      <c r="R104" s="107"/>
    </row>
    <row r="105" spans="1:18" ht="12.75">
      <c r="A105" s="340" t="s">
        <v>178</v>
      </c>
      <c r="B105" s="341">
        <v>35318</v>
      </c>
      <c r="C105" s="342">
        <v>39963</v>
      </c>
      <c r="D105" s="342">
        <f>C105</f>
        <v>39963</v>
      </c>
      <c r="E105" s="379">
        <f t="shared" si="6"/>
        <v>100</v>
      </c>
      <c r="F105" s="342">
        <v>37724</v>
      </c>
      <c r="G105" s="379">
        <f t="shared" si="7"/>
        <v>1.0593521365708833</v>
      </c>
      <c r="H105" s="342">
        <v>21012.03</v>
      </c>
      <c r="I105" s="342">
        <v>21180.225</v>
      </c>
      <c r="J105" s="347">
        <f t="shared" si="8"/>
        <v>100.800470016462</v>
      </c>
      <c r="K105" s="348">
        <v>-5.39</v>
      </c>
      <c r="L105" s="464"/>
      <c r="M105" s="107"/>
      <c r="N105" s="107"/>
      <c r="O105" s="107"/>
      <c r="P105" s="107"/>
      <c r="Q105" s="107"/>
      <c r="R105" s="107"/>
    </row>
    <row r="106" spans="1:18" ht="12.75">
      <c r="A106" s="340" t="s">
        <v>179</v>
      </c>
      <c r="B106" s="341">
        <v>13506</v>
      </c>
      <c r="C106" s="342">
        <v>15899</v>
      </c>
      <c r="D106" s="342">
        <v>15898.96</v>
      </c>
      <c r="E106" s="379">
        <f t="shared" si="6"/>
        <v>99.9997484118498</v>
      </c>
      <c r="F106" s="342">
        <v>15333.8</v>
      </c>
      <c r="G106" s="379">
        <f t="shared" si="7"/>
        <v>1.0368571391305481</v>
      </c>
      <c r="H106" s="342">
        <v>9135.146</v>
      </c>
      <c r="I106" s="342">
        <f>H106</f>
        <v>9135.146</v>
      </c>
      <c r="J106" s="347">
        <f t="shared" si="8"/>
        <v>100</v>
      </c>
      <c r="K106" s="348">
        <v>-1.971</v>
      </c>
      <c r="L106" s="464"/>
      <c r="M106" s="107"/>
      <c r="N106" s="107"/>
      <c r="O106" s="107"/>
      <c r="P106" s="107"/>
      <c r="Q106" s="107"/>
      <c r="R106" s="107"/>
    </row>
    <row r="107" spans="1:18" ht="12.75">
      <c r="A107" s="340" t="s">
        <v>180</v>
      </c>
      <c r="B107" s="341">
        <v>24454</v>
      </c>
      <c r="C107" s="342">
        <v>28861</v>
      </c>
      <c r="D107" s="342">
        <f>C107</f>
        <v>28861</v>
      </c>
      <c r="E107" s="379">
        <f t="shared" si="6"/>
        <v>100</v>
      </c>
      <c r="F107" s="342">
        <v>26648</v>
      </c>
      <c r="G107" s="379">
        <f t="shared" si="7"/>
        <v>1.0830456319423596</v>
      </c>
      <c r="H107" s="342">
        <v>15758.736</v>
      </c>
      <c r="I107" s="342">
        <f>H107</f>
        <v>15758.736</v>
      </c>
      <c r="J107" s="347">
        <f t="shared" si="8"/>
        <v>100</v>
      </c>
      <c r="K107" s="348">
        <v>-2.002</v>
      </c>
      <c r="L107" s="464"/>
      <c r="M107" s="107"/>
      <c r="N107" s="107"/>
      <c r="O107" s="107"/>
      <c r="P107" s="107"/>
      <c r="Q107" s="107"/>
      <c r="R107" s="107"/>
    </row>
    <row r="108" spans="1:18" ht="12.75">
      <c r="A108" s="340" t="s">
        <v>181</v>
      </c>
      <c r="B108" s="341">
        <v>24907</v>
      </c>
      <c r="C108" s="342">
        <v>28623.5</v>
      </c>
      <c r="D108" s="342">
        <f>C108</f>
        <v>28623.5</v>
      </c>
      <c r="E108" s="379">
        <f t="shared" si="6"/>
        <v>100</v>
      </c>
      <c r="F108" s="342">
        <v>26439.4</v>
      </c>
      <c r="G108" s="379">
        <f t="shared" si="7"/>
        <v>1.0826077747603955</v>
      </c>
      <c r="H108" s="342">
        <v>16144.5</v>
      </c>
      <c r="I108" s="342">
        <v>16186.6</v>
      </c>
      <c r="J108" s="347">
        <f t="shared" si="8"/>
        <v>100.26076992164515</v>
      </c>
      <c r="K108" s="348">
        <v>-0.7</v>
      </c>
      <c r="L108" s="464"/>
      <c r="M108" s="107"/>
      <c r="N108" s="107"/>
      <c r="O108" s="107"/>
      <c r="P108" s="107"/>
      <c r="Q108" s="107"/>
      <c r="R108" s="107"/>
    </row>
    <row r="109" spans="1:18" ht="12.75">
      <c r="A109" s="340" t="s">
        <v>182</v>
      </c>
      <c r="B109" s="341">
        <v>19994</v>
      </c>
      <c r="C109" s="342">
        <v>24607</v>
      </c>
      <c r="D109" s="342">
        <f>C109</f>
        <v>24607</v>
      </c>
      <c r="E109" s="379">
        <f t="shared" si="6"/>
        <v>100</v>
      </c>
      <c r="F109" s="342">
        <v>21835.8</v>
      </c>
      <c r="G109" s="379">
        <f t="shared" si="7"/>
        <v>1.1269108528196814</v>
      </c>
      <c r="H109" s="342">
        <v>13952.558</v>
      </c>
      <c r="I109" s="342">
        <f>H109</f>
        <v>13952.558</v>
      </c>
      <c r="J109" s="347">
        <f t="shared" si="8"/>
        <v>100</v>
      </c>
      <c r="K109" s="348">
        <v>-1.808</v>
      </c>
      <c r="L109" s="323"/>
      <c r="M109" s="107"/>
      <c r="N109" s="107"/>
      <c r="O109" s="107"/>
      <c r="P109" s="107"/>
      <c r="Q109" s="107"/>
      <c r="R109" s="107"/>
    </row>
    <row r="110" spans="1:18" ht="12.75">
      <c r="A110" s="340" t="s">
        <v>183</v>
      </c>
      <c r="B110" s="341">
        <v>28018</v>
      </c>
      <c r="C110" s="342">
        <v>32877.4</v>
      </c>
      <c r="D110" s="342">
        <v>32821.11</v>
      </c>
      <c r="E110" s="379">
        <f t="shared" si="6"/>
        <v>99.82878816451422</v>
      </c>
      <c r="F110" s="342">
        <v>32985.33</v>
      </c>
      <c r="G110" s="379">
        <f t="shared" si="7"/>
        <v>0.9950214231599319</v>
      </c>
      <c r="H110" s="342">
        <v>18559.145</v>
      </c>
      <c r="I110" s="342">
        <f>H110</f>
        <v>18559.145</v>
      </c>
      <c r="J110" s="347">
        <f t="shared" si="8"/>
        <v>100</v>
      </c>
      <c r="K110" s="348">
        <v>-0.485</v>
      </c>
      <c r="L110" s="323"/>
      <c r="M110" s="107"/>
      <c r="N110" s="107"/>
      <c r="O110" s="107"/>
      <c r="P110" s="107"/>
      <c r="Q110" s="107"/>
      <c r="R110" s="107"/>
    </row>
    <row r="111" spans="1:18" ht="12.75">
      <c r="A111" s="340" t="s">
        <v>184</v>
      </c>
      <c r="B111" s="341">
        <v>31132</v>
      </c>
      <c r="C111" s="342">
        <v>37664.1</v>
      </c>
      <c r="D111" s="342">
        <f>C111</f>
        <v>37664.1</v>
      </c>
      <c r="E111" s="379">
        <f t="shared" si="6"/>
        <v>100</v>
      </c>
      <c r="F111" s="342">
        <v>35385.7</v>
      </c>
      <c r="G111" s="379">
        <f t="shared" si="7"/>
        <v>1.0643875915977359</v>
      </c>
      <c r="H111" s="342">
        <v>19842.118</v>
      </c>
      <c r="I111" s="342">
        <f>H111</f>
        <v>19842.118</v>
      </c>
      <c r="J111" s="347">
        <f t="shared" si="8"/>
        <v>100</v>
      </c>
      <c r="K111" s="348">
        <v>-0.349</v>
      </c>
      <c r="L111" s="323"/>
      <c r="M111" s="107"/>
      <c r="N111" s="107"/>
      <c r="O111" s="107"/>
      <c r="P111" s="107"/>
      <c r="Q111" s="107"/>
      <c r="R111" s="107"/>
    </row>
    <row r="112" spans="1:18" ht="12.75">
      <c r="A112" s="340" t="s">
        <v>185</v>
      </c>
      <c r="B112" s="341">
        <v>29100</v>
      </c>
      <c r="C112" s="342">
        <v>35710.3</v>
      </c>
      <c r="D112" s="342">
        <v>35710.27</v>
      </c>
      <c r="E112" s="379">
        <f t="shared" si="6"/>
        <v>99.99991599062453</v>
      </c>
      <c r="F112" s="342">
        <v>34831.1</v>
      </c>
      <c r="G112" s="379">
        <f t="shared" si="7"/>
        <v>1.0252409484627243</v>
      </c>
      <c r="H112" s="342">
        <v>19114.206</v>
      </c>
      <c r="I112" s="342">
        <f>H112</f>
        <v>19114.206</v>
      </c>
      <c r="J112" s="347">
        <f t="shared" si="8"/>
        <v>100</v>
      </c>
      <c r="K112" s="348">
        <v>-2.64</v>
      </c>
      <c r="L112" s="323"/>
      <c r="M112" s="107"/>
      <c r="N112" s="107"/>
      <c r="O112" s="107"/>
      <c r="P112" s="107"/>
      <c r="Q112" s="107"/>
      <c r="R112" s="107"/>
    </row>
    <row r="113" spans="1:18" ht="12.75">
      <c r="A113" s="340" t="s">
        <v>186</v>
      </c>
      <c r="B113" s="341">
        <v>37488</v>
      </c>
      <c r="C113" s="342">
        <v>43630.3</v>
      </c>
      <c r="D113" s="342">
        <v>43630.13</v>
      </c>
      <c r="E113" s="379">
        <f t="shared" si="6"/>
        <v>99.99961036252328</v>
      </c>
      <c r="F113" s="342">
        <v>41980.7</v>
      </c>
      <c r="G113" s="379">
        <f t="shared" si="7"/>
        <v>1.0392901976384386</v>
      </c>
      <c r="H113" s="342">
        <v>25722.443</v>
      </c>
      <c r="I113" s="342">
        <v>25599.859</v>
      </c>
      <c r="J113" s="347">
        <f t="shared" si="8"/>
        <v>99.52343562390244</v>
      </c>
      <c r="K113" s="348">
        <v>-4.72</v>
      </c>
      <c r="L113" s="323"/>
      <c r="M113" s="107"/>
      <c r="N113" s="107"/>
      <c r="O113" s="107"/>
      <c r="P113" s="107"/>
      <c r="Q113" s="107"/>
      <c r="R113" s="107"/>
    </row>
    <row r="114" spans="1:18" ht="12.75">
      <c r="A114" s="340" t="s">
        <v>187</v>
      </c>
      <c r="B114" s="341">
        <v>23450</v>
      </c>
      <c r="C114" s="342">
        <v>26574</v>
      </c>
      <c r="D114" s="342">
        <f aca="true" t="shared" si="10" ref="D114:D123">C114</f>
        <v>26574</v>
      </c>
      <c r="E114" s="379">
        <f t="shared" si="6"/>
        <v>100</v>
      </c>
      <c r="F114" s="342">
        <v>24908.3</v>
      </c>
      <c r="G114" s="379">
        <f t="shared" si="7"/>
        <v>1.0668732912322398</v>
      </c>
      <c r="H114" s="342">
        <v>15901.91</v>
      </c>
      <c r="I114" s="342">
        <f>H114</f>
        <v>15901.91</v>
      </c>
      <c r="J114" s="347">
        <f t="shared" si="8"/>
        <v>100</v>
      </c>
      <c r="K114" s="348">
        <v>-2.78</v>
      </c>
      <c r="L114" s="323"/>
      <c r="M114" s="107"/>
      <c r="N114" s="107"/>
      <c r="O114" s="107"/>
      <c r="P114" s="107"/>
      <c r="Q114" s="107"/>
      <c r="R114" s="107"/>
    </row>
    <row r="115" spans="1:18" ht="12.75">
      <c r="A115" s="340" t="s">
        <v>188</v>
      </c>
      <c r="B115" s="341">
        <v>27817</v>
      </c>
      <c r="C115" s="342">
        <v>33219</v>
      </c>
      <c r="D115" s="342">
        <f t="shared" si="10"/>
        <v>33219</v>
      </c>
      <c r="E115" s="379">
        <f t="shared" si="6"/>
        <v>100</v>
      </c>
      <c r="F115" s="342">
        <v>31858.4</v>
      </c>
      <c r="G115" s="379">
        <f t="shared" si="7"/>
        <v>1.0427077317128293</v>
      </c>
      <c r="H115" s="342">
        <v>18885.911</v>
      </c>
      <c r="I115" s="342">
        <v>18881.911</v>
      </c>
      <c r="J115" s="347">
        <f t="shared" si="8"/>
        <v>99.97882019035248</v>
      </c>
      <c r="K115" s="348">
        <v>-1.94</v>
      </c>
      <c r="L115" s="323"/>
      <c r="M115" s="107"/>
      <c r="N115" s="107"/>
      <c r="O115" s="107"/>
      <c r="P115" s="107"/>
      <c r="Q115" s="107"/>
      <c r="R115" s="107"/>
    </row>
    <row r="116" spans="1:18" ht="12.75">
      <c r="A116" s="340" t="s">
        <v>189</v>
      </c>
      <c r="B116" s="341">
        <v>16369</v>
      </c>
      <c r="C116" s="342">
        <v>19083</v>
      </c>
      <c r="D116" s="342">
        <f t="shared" si="10"/>
        <v>19083</v>
      </c>
      <c r="E116" s="379">
        <f t="shared" si="6"/>
        <v>100</v>
      </c>
      <c r="F116" s="342">
        <v>17603.3</v>
      </c>
      <c r="G116" s="379">
        <f t="shared" si="7"/>
        <v>1.0840581027420995</v>
      </c>
      <c r="H116" s="342">
        <v>10997.764</v>
      </c>
      <c r="I116" s="342">
        <f aca="true" t="shared" si="11" ref="I116:I138">H116</f>
        <v>10997.764</v>
      </c>
      <c r="J116" s="347">
        <f t="shared" si="8"/>
        <v>100</v>
      </c>
      <c r="K116" s="348">
        <v>-0.77</v>
      </c>
      <c r="L116" s="323"/>
      <c r="M116" s="107"/>
      <c r="N116" s="107"/>
      <c r="O116" s="107"/>
      <c r="P116" s="107"/>
      <c r="Q116" s="107"/>
      <c r="R116" s="107"/>
    </row>
    <row r="117" spans="1:18" ht="12.75">
      <c r="A117" s="340" t="s">
        <v>190</v>
      </c>
      <c r="B117" s="341">
        <v>31319</v>
      </c>
      <c r="C117" s="342">
        <v>35910</v>
      </c>
      <c r="D117" s="342">
        <f t="shared" si="10"/>
        <v>35910</v>
      </c>
      <c r="E117" s="379">
        <f t="shared" si="6"/>
        <v>100</v>
      </c>
      <c r="F117" s="342">
        <v>34796.3</v>
      </c>
      <c r="G117" s="379">
        <f t="shared" si="7"/>
        <v>1.0320062765294011</v>
      </c>
      <c r="H117" s="342">
        <v>21068.942</v>
      </c>
      <c r="I117" s="342">
        <f t="shared" si="11"/>
        <v>21068.942</v>
      </c>
      <c r="J117" s="347">
        <f t="shared" si="8"/>
        <v>100</v>
      </c>
      <c r="K117" s="348">
        <v>-2.822</v>
      </c>
      <c r="L117" s="323"/>
      <c r="M117" s="107"/>
      <c r="N117" s="107"/>
      <c r="O117" s="107"/>
      <c r="P117" s="107"/>
      <c r="Q117" s="107"/>
      <c r="R117" s="107"/>
    </row>
    <row r="118" spans="1:18" ht="12.75">
      <c r="A118" s="340" t="s">
        <v>191</v>
      </c>
      <c r="B118" s="341">
        <v>27880</v>
      </c>
      <c r="C118" s="342">
        <v>30109</v>
      </c>
      <c r="D118" s="342">
        <f t="shared" si="10"/>
        <v>30109</v>
      </c>
      <c r="E118" s="379">
        <f t="shared" si="6"/>
        <v>100</v>
      </c>
      <c r="F118" s="342">
        <v>29014</v>
      </c>
      <c r="G118" s="379">
        <f t="shared" si="7"/>
        <v>1.0377404011856346</v>
      </c>
      <c r="H118" s="342">
        <v>17860.736</v>
      </c>
      <c r="I118" s="342">
        <f t="shared" si="11"/>
        <v>17860.736</v>
      </c>
      <c r="J118" s="347">
        <f t="shared" si="8"/>
        <v>100</v>
      </c>
      <c r="K118" s="348">
        <v>-2.28</v>
      </c>
      <c r="L118" s="323"/>
      <c r="M118" s="107"/>
      <c r="N118" s="107"/>
      <c r="O118" s="107"/>
      <c r="P118" s="107"/>
      <c r="Q118" s="107"/>
      <c r="R118" s="107"/>
    </row>
    <row r="119" spans="1:18" ht="12.75">
      <c r="A119" s="340" t="s">
        <v>192</v>
      </c>
      <c r="B119" s="341">
        <v>20520</v>
      </c>
      <c r="C119" s="342">
        <v>27649</v>
      </c>
      <c r="D119" s="342">
        <f t="shared" si="10"/>
        <v>27649</v>
      </c>
      <c r="E119" s="379">
        <f t="shared" si="6"/>
        <v>100</v>
      </c>
      <c r="F119" s="342">
        <v>24920.4</v>
      </c>
      <c r="G119" s="379">
        <f t="shared" si="7"/>
        <v>1.1094926245164602</v>
      </c>
      <c r="H119" s="342">
        <v>14671.558</v>
      </c>
      <c r="I119" s="342">
        <f t="shared" si="11"/>
        <v>14671.558</v>
      </c>
      <c r="J119" s="347">
        <f t="shared" si="8"/>
        <v>100</v>
      </c>
      <c r="K119" s="348">
        <v>-0.3</v>
      </c>
      <c r="L119" s="323"/>
      <c r="M119" s="107"/>
      <c r="N119" s="107"/>
      <c r="O119" s="107"/>
      <c r="P119" s="107"/>
      <c r="Q119" s="107"/>
      <c r="R119" s="107"/>
    </row>
    <row r="120" spans="1:18" ht="12.75">
      <c r="A120" s="351" t="s">
        <v>193</v>
      </c>
      <c r="B120" s="352">
        <v>19717</v>
      </c>
      <c r="C120" s="353">
        <v>23396</v>
      </c>
      <c r="D120" s="353">
        <f t="shared" si="10"/>
        <v>23396</v>
      </c>
      <c r="E120" s="379">
        <f t="shared" si="6"/>
        <v>100</v>
      </c>
      <c r="F120" s="353">
        <v>21393.2</v>
      </c>
      <c r="G120" s="379">
        <f t="shared" si="7"/>
        <v>1.0936185329917918</v>
      </c>
      <c r="H120" s="353">
        <v>12261.323</v>
      </c>
      <c r="I120" s="353">
        <f t="shared" si="11"/>
        <v>12261.323</v>
      </c>
      <c r="J120" s="347">
        <f t="shared" si="8"/>
        <v>100</v>
      </c>
      <c r="K120" s="356">
        <v>-1.247</v>
      </c>
      <c r="L120" s="323"/>
      <c r="M120" s="107"/>
      <c r="N120" s="107"/>
      <c r="O120" s="107"/>
      <c r="P120" s="107"/>
      <c r="Q120" s="107"/>
      <c r="R120" s="107"/>
    </row>
    <row r="121" spans="1:18" ht="12.75">
      <c r="A121" s="340" t="s">
        <v>194</v>
      </c>
      <c r="B121" s="341">
        <v>12266</v>
      </c>
      <c r="C121" s="342">
        <v>15538</v>
      </c>
      <c r="D121" s="342">
        <f t="shared" si="10"/>
        <v>15538</v>
      </c>
      <c r="E121" s="379">
        <f t="shared" si="6"/>
        <v>100</v>
      </c>
      <c r="F121" s="342">
        <v>14277.3</v>
      </c>
      <c r="G121" s="379">
        <f t="shared" si="7"/>
        <v>1.0883010092944745</v>
      </c>
      <c r="H121" s="342">
        <v>8989.737</v>
      </c>
      <c r="I121" s="342">
        <f t="shared" si="11"/>
        <v>8989.737</v>
      </c>
      <c r="J121" s="347">
        <f t="shared" si="8"/>
        <v>100</v>
      </c>
      <c r="K121" s="348">
        <v>-0.546</v>
      </c>
      <c r="L121" s="323"/>
      <c r="M121" s="107"/>
      <c r="N121" s="107"/>
      <c r="O121" s="107"/>
      <c r="P121" s="107"/>
      <c r="Q121" s="107"/>
      <c r="R121" s="107"/>
    </row>
    <row r="122" spans="1:18" ht="12.75">
      <c r="A122" s="340" t="s">
        <v>195</v>
      </c>
      <c r="B122" s="341">
        <v>26077</v>
      </c>
      <c r="C122" s="342">
        <v>33092.5</v>
      </c>
      <c r="D122" s="342">
        <f t="shared" si="10"/>
        <v>33092.5</v>
      </c>
      <c r="E122" s="379">
        <f t="shared" si="6"/>
        <v>100</v>
      </c>
      <c r="F122" s="342">
        <v>32563.5</v>
      </c>
      <c r="G122" s="379">
        <f t="shared" si="7"/>
        <v>1.0162451824895973</v>
      </c>
      <c r="H122" s="342">
        <v>19733.559</v>
      </c>
      <c r="I122" s="342">
        <f t="shared" si="11"/>
        <v>19733.559</v>
      </c>
      <c r="J122" s="347">
        <f t="shared" si="8"/>
        <v>100</v>
      </c>
      <c r="K122" s="348">
        <v>-1.146</v>
      </c>
      <c r="L122" s="323"/>
      <c r="M122" s="107"/>
      <c r="N122" s="107"/>
      <c r="O122" s="107"/>
      <c r="P122" s="107"/>
      <c r="Q122" s="107"/>
      <c r="R122" s="107"/>
    </row>
    <row r="123" spans="1:18" ht="12.75">
      <c r="A123" s="340" t="s">
        <v>196</v>
      </c>
      <c r="B123" s="341">
        <v>27772</v>
      </c>
      <c r="C123" s="342">
        <v>30236</v>
      </c>
      <c r="D123" s="342">
        <f t="shared" si="10"/>
        <v>30236</v>
      </c>
      <c r="E123" s="379">
        <f t="shared" si="6"/>
        <v>100</v>
      </c>
      <c r="F123" s="342">
        <v>30346.2</v>
      </c>
      <c r="G123" s="379">
        <f t="shared" si="7"/>
        <v>0.9963685733304335</v>
      </c>
      <c r="H123" s="342">
        <v>17536.295</v>
      </c>
      <c r="I123" s="342">
        <f t="shared" si="11"/>
        <v>17536.295</v>
      </c>
      <c r="J123" s="347">
        <f t="shared" si="8"/>
        <v>100</v>
      </c>
      <c r="K123" s="348">
        <v>-1.06</v>
      </c>
      <c r="L123" s="323"/>
      <c r="M123" s="107"/>
      <c r="N123" s="107"/>
      <c r="O123" s="107"/>
      <c r="P123" s="107"/>
      <c r="Q123" s="107"/>
      <c r="R123" s="107"/>
    </row>
    <row r="124" spans="1:18" ht="12.75">
      <c r="A124" s="340" t="s">
        <v>197</v>
      </c>
      <c r="B124" s="341">
        <v>31760</v>
      </c>
      <c r="C124" s="342">
        <v>38492.5</v>
      </c>
      <c r="D124" s="342">
        <v>38492.41</v>
      </c>
      <c r="E124" s="379">
        <f t="shared" si="6"/>
        <v>99.9997661882185</v>
      </c>
      <c r="F124" s="342">
        <v>34825.6</v>
      </c>
      <c r="G124" s="379">
        <f t="shared" si="7"/>
        <v>1.1052906482587523</v>
      </c>
      <c r="H124" s="342">
        <v>20038.207</v>
      </c>
      <c r="I124" s="342">
        <f t="shared" si="11"/>
        <v>20038.207</v>
      </c>
      <c r="J124" s="347">
        <f t="shared" si="8"/>
        <v>100</v>
      </c>
      <c r="K124" s="348">
        <v>-2.42</v>
      </c>
      <c r="L124" s="323"/>
      <c r="M124" s="107"/>
      <c r="N124" s="107"/>
      <c r="O124" s="107"/>
      <c r="P124" s="107"/>
      <c r="Q124" s="107"/>
      <c r="R124" s="107"/>
    </row>
    <row r="125" spans="1:18" ht="13.5" thickBot="1">
      <c r="A125" s="454" t="s">
        <v>198</v>
      </c>
      <c r="B125" s="455">
        <v>0</v>
      </c>
      <c r="C125" s="456">
        <v>2419</v>
      </c>
      <c r="D125" s="456">
        <f aca="true" t="shared" si="12" ref="D125:D137">C125</f>
        <v>2419</v>
      </c>
      <c r="E125" s="457">
        <f t="shared" si="6"/>
        <v>100</v>
      </c>
      <c r="F125" s="456">
        <v>0</v>
      </c>
      <c r="G125" s="457">
        <v>0</v>
      </c>
      <c r="H125" s="456">
        <v>995</v>
      </c>
      <c r="I125" s="456">
        <f t="shared" si="11"/>
        <v>995</v>
      </c>
      <c r="J125" s="465">
        <f t="shared" si="8"/>
        <v>100</v>
      </c>
      <c r="K125" s="466">
        <v>0.41</v>
      </c>
      <c r="L125" s="323"/>
      <c r="M125" s="107"/>
      <c r="N125" s="107"/>
      <c r="O125" s="107"/>
      <c r="P125" s="107"/>
      <c r="Q125" s="107"/>
      <c r="R125" s="107"/>
    </row>
    <row r="126" spans="1:18" ht="13.5" thickTop="1">
      <c r="A126" s="449" t="s">
        <v>199</v>
      </c>
      <c r="B126" s="461"/>
      <c r="C126" s="461"/>
      <c r="D126" s="461"/>
      <c r="E126" s="462"/>
      <c r="F126" s="461"/>
      <c r="G126" s="462"/>
      <c r="H126" s="461"/>
      <c r="I126" s="461"/>
      <c r="J126" s="462"/>
      <c r="K126" s="467"/>
      <c r="L126" s="323"/>
      <c r="M126" s="107"/>
      <c r="N126" s="107"/>
      <c r="O126" s="107"/>
      <c r="P126" s="107"/>
      <c r="Q126" s="107"/>
      <c r="R126" s="107"/>
    </row>
    <row r="127" spans="1:18" ht="13.5" thickBot="1">
      <c r="A127" s="323"/>
      <c r="B127" s="323"/>
      <c r="C127" s="323"/>
      <c r="D127" s="323"/>
      <c r="E127" s="323"/>
      <c r="F127" s="323"/>
      <c r="G127" s="323"/>
      <c r="H127" s="323"/>
      <c r="I127" s="323"/>
      <c r="J127" s="323"/>
      <c r="K127" s="323" t="s">
        <v>35</v>
      </c>
      <c r="L127" s="323"/>
      <c r="M127" s="107"/>
      <c r="N127" s="107"/>
      <c r="O127" s="107"/>
      <c r="P127" s="107"/>
      <c r="Q127" s="107"/>
      <c r="R127" s="107"/>
    </row>
    <row r="128" spans="1:18" ht="14.25" thickBot="1" thickTop="1">
      <c r="A128" s="317" t="s">
        <v>58</v>
      </c>
      <c r="B128" s="318" t="s">
        <v>2</v>
      </c>
      <c r="C128" s="318"/>
      <c r="D128" s="318"/>
      <c r="E128" s="318"/>
      <c r="F128" s="318"/>
      <c r="G128" s="319"/>
      <c r="H128" s="320" t="s">
        <v>87</v>
      </c>
      <c r="I128" s="321"/>
      <c r="J128" s="321"/>
      <c r="K128" s="322"/>
      <c r="L128" s="323"/>
      <c r="M128" s="107"/>
      <c r="N128" s="107"/>
      <c r="O128" s="107"/>
      <c r="P128" s="107"/>
      <c r="Q128" s="107"/>
      <c r="R128" s="107"/>
    </row>
    <row r="129" spans="1:18" ht="12.75">
      <c r="A129" s="324"/>
      <c r="B129" s="325" t="s">
        <v>31</v>
      </c>
      <c r="C129" s="326" t="s">
        <v>32</v>
      </c>
      <c r="D129" s="326" t="s">
        <v>61</v>
      </c>
      <c r="E129" s="327" t="s">
        <v>6</v>
      </c>
      <c r="F129" s="326" t="s">
        <v>61</v>
      </c>
      <c r="G129" s="326" t="s">
        <v>8</v>
      </c>
      <c r="H129" s="326" t="s">
        <v>88</v>
      </c>
      <c r="I129" s="326" t="s">
        <v>61</v>
      </c>
      <c r="J129" s="326" t="s">
        <v>6</v>
      </c>
      <c r="K129" s="328" t="s">
        <v>64</v>
      </c>
      <c r="L129" s="323"/>
      <c r="M129" s="107"/>
      <c r="N129" s="107"/>
      <c r="O129" s="107"/>
      <c r="P129" s="107"/>
      <c r="Q129" s="107"/>
      <c r="R129" s="107"/>
    </row>
    <row r="130" spans="1:18" ht="12.75">
      <c r="A130" s="329"/>
      <c r="B130" s="330"/>
      <c r="C130" s="331"/>
      <c r="D130" s="332" t="s">
        <v>89</v>
      </c>
      <c r="E130" s="327" t="s">
        <v>90</v>
      </c>
      <c r="F130" s="332" t="s">
        <v>89</v>
      </c>
      <c r="G130" s="326" t="s">
        <v>29</v>
      </c>
      <c r="H130" s="326" t="s">
        <v>10</v>
      </c>
      <c r="I130" s="333" t="s">
        <v>89</v>
      </c>
      <c r="J130" s="326"/>
      <c r="K130" s="328" t="s">
        <v>91</v>
      </c>
      <c r="L130" s="323"/>
      <c r="M130" s="107"/>
      <c r="N130" s="107"/>
      <c r="O130" s="107"/>
      <c r="P130" s="107"/>
      <c r="Q130" s="107"/>
      <c r="R130" s="107"/>
    </row>
    <row r="131" spans="1:18" ht="13.5" thickBot="1">
      <c r="A131" s="334"/>
      <c r="B131" s="335"/>
      <c r="C131" s="336"/>
      <c r="D131" s="337">
        <v>40178</v>
      </c>
      <c r="E131" s="338"/>
      <c r="F131" s="337">
        <v>39813</v>
      </c>
      <c r="G131" s="335"/>
      <c r="H131" s="336" t="s">
        <v>11</v>
      </c>
      <c r="I131" s="337">
        <v>40178</v>
      </c>
      <c r="J131" s="336"/>
      <c r="K131" s="339" t="s">
        <v>92</v>
      </c>
      <c r="L131" s="323"/>
      <c r="M131" s="107"/>
      <c r="N131" s="107"/>
      <c r="O131" s="107"/>
      <c r="P131" s="107"/>
      <c r="Q131" s="107"/>
      <c r="R131" s="107"/>
    </row>
    <row r="132" spans="1:18" ht="13.5" thickTop="1">
      <c r="A132" s="340" t="s">
        <v>200</v>
      </c>
      <c r="B132" s="341">
        <v>12333</v>
      </c>
      <c r="C132" s="342">
        <v>14885</v>
      </c>
      <c r="D132" s="342">
        <f t="shared" si="12"/>
        <v>14885</v>
      </c>
      <c r="E132" s="379">
        <f t="shared" si="6"/>
        <v>100</v>
      </c>
      <c r="F132" s="342">
        <v>14869</v>
      </c>
      <c r="G132" s="379">
        <f aca="true" t="shared" si="13" ref="G132:G138">(D132/F132)</f>
        <v>1.0010760642948415</v>
      </c>
      <c r="H132" s="342">
        <v>8317.854</v>
      </c>
      <c r="I132" s="342">
        <f t="shared" si="11"/>
        <v>8317.854</v>
      </c>
      <c r="J132" s="347">
        <f t="shared" si="8"/>
        <v>100</v>
      </c>
      <c r="K132" s="348">
        <v>0.056</v>
      </c>
      <c r="L132" s="323"/>
      <c r="M132" s="107"/>
      <c r="N132" s="107"/>
      <c r="O132" s="107"/>
      <c r="P132" s="107"/>
      <c r="Q132" s="107"/>
      <c r="R132" s="107"/>
    </row>
    <row r="133" spans="1:18" ht="12.75">
      <c r="A133" s="340" t="s">
        <v>201</v>
      </c>
      <c r="B133" s="341">
        <v>10442</v>
      </c>
      <c r="C133" s="342">
        <v>12892</v>
      </c>
      <c r="D133" s="342">
        <f t="shared" si="12"/>
        <v>12892</v>
      </c>
      <c r="E133" s="379">
        <f t="shared" si="6"/>
        <v>100</v>
      </c>
      <c r="F133" s="342">
        <v>11458</v>
      </c>
      <c r="G133" s="379">
        <f t="shared" si="13"/>
        <v>1.1251527317158316</v>
      </c>
      <c r="H133" s="342">
        <v>7787.323</v>
      </c>
      <c r="I133" s="342">
        <f t="shared" si="11"/>
        <v>7787.323</v>
      </c>
      <c r="J133" s="347">
        <f t="shared" si="8"/>
        <v>100</v>
      </c>
      <c r="K133" s="348">
        <v>0.162</v>
      </c>
      <c r="L133" s="323"/>
      <c r="M133" s="107"/>
      <c r="N133" s="107"/>
      <c r="O133" s="107"/>
      <c r="P133" s="107"/>
      <c r="Q133" s="107"/>
      <c r="R133" s="107"/>
    </row>
    <row r="134" spans="1:18" ht="12.75">
      <c r="A134" s="340" t="s">
        <v>202</v>
      </c>
      <c r="B134" s="341">
        <v>6373</v>
      </c>
      <c r="C134" s="342">
        <v>7495</v>
      </c>
      <c r="D134" s="342">
        <f t="shared" si="12"/>
        <v>7495</v>
      </c>
      <c r="E134" s="379">
        <f t="shared" si="6"/>
        <v>100</v>
      </c>
      <c r="F134" s="342">
        <v>6862</v>
      </c>
      <c r="G134" s="379">
        <f t="shared" si="13"/>
        <v>1.0922471582628972</v>
      </c>
      <c r="H134" s="342">
        <v>4193.97</v>
      </c>
      <c r="I134" s="342">
        <f t="shared" si="11"/>
        <v>4193.97</v>
      </c>
      <c r="J134" s="347">
        <f t="shared" si="8"/>
        <v>100</v>
      </c>
      <c r="K134" s="348">
        <v>-0.5</v>
      </c>
      <c r="L134" s="323"/>
      <c r="M134" s="107"/>
      <c r="N134" s="107"/>
      <c r="O134" s="107"/>
      <c r="P134" s="107"/>
      <c r="Q134" s="107"/>
      <c r="R134" s="107"/>
    </row>
    <row r="135" spans="1:18" ht="12.75">
      <c r="A135" s="340" t="s">
        <v>203</v>
      </c>
      <c r="B135" s="341">
        <v>7060</v>
      </c>
      <c r="C135" s="342">
        <v>8554</v>
      </c>
      <c r="D135" s="342">
        <f t="shared" si="12"/>
        <v>8554</v>
      </c>
      <c r="E135" s="379">
        <f t="shared" si="6"/>
        <v>100</v>
      </c>
      <c r="F135" s="342">
        <v>7806</v>
      </c>
      <c r="G135" s="379">
        <f t="shared" si="13"/>
        <v>1.0958237253394825</v>
      </c>
      <c r="H135" s="342">
        <v>5293.647</v>
      </c>
      <c r="I135" s="342">
        <f t="shared" si="11"/>
        <v>5293.647</v>
      </c>
      <c r="J135" s="347">
        <f t="shared" si="8"/>
        <v>100</v>
      </c>
      <c r="K135" s="348">
        <v>-0.565</v>
      </c>
      <c r="L135" s="323"/>
      <c r="M135" s="107"/>
      <c r="N135" s="107"/>
      <c r="O135" s="107"/>
      <c r="P135" s="107"/>
      <c r="Q135" s="107"/>
      <c r="R135" s="107"/>
    </row>
    <row r="136" spans="1:18" ht="12.75">
      <c r="A136" s="340" t="s">
        <v>204</v>
      </c>
      <c r="B136" s="341">
        <v>5369</v>
      </c>
      <c r="C136" s="342">
        <v>6297</v>
      </c>
      <c r="D136" s="342">
        <f t="shared" si="12"/>
        <v>6297</v>
      </c>
      <c r="E136" s="379">
        <f t="shared" si="6"/>
        <v>100</v>
      </c>
      <c r="F136" s="342">
        <v>5810.4</v>
      </c>
      <c r="G136" s="379">
        <f t="shared" si="13"/>
        <v>1.0837463857909955</v>
      </c>
      <c r="H136" s="342">
        <v>3815.03</v>
      </c>
      <c r="I136" s="342">
        <f t="shared" si="11"/>
        <v>3815.03</v>
      </c>
      <c r="J136" s="347">
        <f t="shared" si="8"/>
        <v>100</v>
      </c>
      <c r="K136" s="348">
        <v>-0.42</v>
      </c>
      <c r="L136" s="323"/>
      <c r="M136" s="107"/>
      <c r="N136" s="107"/>
      <c r="O136" s="107"/>
      <c r="P136" s="107"/>
      <c r="Q136" s="107"/>
      <c r="R136" s="107"/>
    </row>
    <row r="137" spans="1:18" ht="12.75">
      <c r="A137" s="340" t="s">
        <v>205</v>
      </c>
      <c r="B137" s="341">
        <v>5854</v>
      </c>
      <c r="C137" s="342">
        <v>6897</v>
      </c>
      <c r="D137" s="342">
        <f t="shared" si="12"/>
        <v>6897</v>
      </c>
      <c r="E137" s="379">
        <f t="shared" si="6"/>
        <v>100</v>
      </c>
      <c r="F137" s="342">
        <v>6511.2</v>
      </c>
      <c r="G137" s="379">
        <f t="shared" si="13"/>
        <v>1.0592517508293402</v>
      </c>
      <c r="H137" s="342">
        <v>4034.619</v>
      </c>
      <c r="I137" s="342">
        <f t="shared" si="11"/>
        <v>4034.619</v>
      </c>
      <c r="J137" s="347">
        <f t="shared" si="8"/>
        <v>100</v>
      </c>
      <c r="K137" s="348">
        <v>-0.06</v>
      </c>
      <c r="L137" s="323"/>
      <c r="M137" s="107"/>
      <c r="N137" s="107"/>
      <c r="O137" s="107"/>
      <c r="P137" s="107"/>
      <c r="Q137" s="107"/>
      <c r="R137" s="107"/>
    </row>
    <row r="138" spans="1:18" ht="12.75">
      <c r="A138" s="340" t="s">
        <v>206</v>
      </c>
      <c r="B138" s="341">
        <v>5798</v>
      </c>
      <c r="C138" s="342">
        <v>6570.8</v>
      </c>
      <c r="D138" s="342">
        <v>6485</v>
      </c>
      <c r="E138" s="347">
        <f t="shared" si="6"/>
        <v>98.69422292567116</v>
      </c>
      <c r="F138" s="342">
        <v>8564.32</v>
      </c>
      <c r="G138" s="347">
        <f t="shared" si="13"/>
        <v>0.7572113139163413</v>
      </c>
      <c r="H138" s="342">
        <v>4314.322</v>
      </c>
      <c r="I138" s="342">
        <f t="shared" si="11"/>
        <v>4314.322</v>
      </c>
      <c r="J138" s="347">
        <f t="shared" si="8"/>
        <v>100</v>
      </c>
      <c r="K138" s="348">
        <v>0</v>
      </c>
      <c r="L138" s="323"/>
      <c r="M138" s="107"/>
      <c r="N138" s="107"/>
      <c r="O138" s="107"/>
      <c r="P138" s="107"/>
      <c r="Q138" s="107"/>
      <c r="R138" s="107"/>
    </row>
    <row r="139" spans="1:18" ht="12.75">
      <c r="A139" s="351" t="s">
        <v>207</v>
      </c>
      <c r="B139" s="352">
        <v>87180</v>
      </c>
      <c r="C139" s="353">
        <v>99618.3</v>
      </c>
      <c r="D139" s="353">
        <v>99618.3</v>
      </c>
      <c r="E139" s="345">
        <f aca="true" t="shared" si="14" ref="E139:E184">D139/C139*100</f>
        <v>100</v>
      </c>
      <c r="F139" s="353">
        <v>92382</v>
      </c>
      <c r="G139" s="345">
        <f aca="true" t="shared" si="15" ref="G139:G184">D139/F139</f>
        <v>1.078330194193674</v>
      </c>
      <c r="H139" s="468">
        <v>62214.7</v>
      </c>
      <c r="I139" s="353">
        <v>62214.7</v>
      </c>
      <c r="J139" s="345">
        <f aca="true" t="shared" si="16" ref="J139:J175">SUM(I139/H139)*100</f>
        <v>100</v>
      </c>
      <c r="K139" s="450">
        <v>-6</v>
      </c>
      <c r="L139" s="323"/>
      <c r="M139" s="107"/>
      <c r="N139" s="107"/>
      <c r="O139" s="107"/>
      <c r="P139" s="107"/>
      <c r="Q139" s="107"/>
      <c r="R139" s="107"/>
    </row>
    <row r="140" spans="1:18" ht="12.75">
      <c r="A140" s="340" t="s">
        <v>208</v>
      </c>
      <c r="B140" s="341">
        <v>28517</v>
      </c>
      <c r="C140" s="342">
        <v>32300</v>
      </c>
      <c r="D140" s="342">
        <v>32300</v>
      </c>
      <c r="E140" s="345">
        <f t="shared" si="14"/>
        <v>100</v>
      </c>
      <c r="F140" s="342">
        <v>31177.6</v>
      </c>
      <c r="G140" s="345">
        <f t="shared" si="15"/>
        <v>1.0360002052755826</v>
      </c>
      <c r="H140" s="353">
        <v>19503.5</v>
      </c>
      <c r="I140" s="353">
        <v>19503.5</v>
      </c>
      <c r="J140" s="345">
        <f t="shared" si="16"/>
        <v>100</v>
      </c>
      <c r="K140" s="452">
        <v>-4.4</v>
      </c>
      <c r="L140" s="323"/>
      <c r="M140" s="107"/>
      <c r="N140" s="107"/>
      <c r="O140" s="107"/>
      <c r="P140" s="107"/>
      <c r="Q140" s="107"/>
      <c r="R140" s="107"/>
    </row>
    <row r="141" spans="1:18" ht="12.75">
      <c r="A141" s="340" t="s">
        <v>209</v>
      </c>
      <c r="B141" s="341">
        <v>14839</v>
      </c>
      <c r="C141" s="342">
        <v>19075</v>
      </c>
      <c r="D141" s="342">
        <v>19075</v>
      </c>
      <c r="E141" s="345">
        <f t="shared" si="14"/>
        <v>100</v>
      </c>
      <c r="F141" s="342">
        <v>18267.1</v>
      </c>
      <c r="G141" s="345">
        <f t="shared" si="15"/>
        <v>1.0442270530078668</v>
      </c>
      <c r="H141" s="342">
        <v>9788.8</v>
      </c>
      <c r="I141" s="342">
        <v>9788.8</v>
      </c>
      <c r="J141" s="345">
        <f t="shared" si="16"/>
        <v>100</v>
      </c>
      <c r="K141" s="452">
        <v>-2.1</v>
      </c>
      <c r="L141" s="323"/>
      <c r="M141" s="107"/>
      <c r="N141" s="107"/>
      <c r="O141" s="107"/>
      <c r="P141" s="107"/>
      <c r="Q141" s="107"/>
      <c r="R141" s="107"/>
    </row>
    <row r="142" spans="1:18" ht="12.75">
      <c r="A142" s="340" t="s">
        <v>210</v>
      </c>
      <c r="B142" s="341">
        <v>63300</v>
      </c>
      <c r="C142" s="342">
        <v>71542</v>
      </c>
      <c r="D142" s="342">
        <v>71542</v>
      </c>
      <c r="E142" s="345">
        <f t="shared" si="14"/>
        <v>100</v>
      </c>
      <c r="F142" s="342">
        <v>67729.7</v>
      </c>
      <c r="G142" s="345">
        <f t="shared" si="15"/>
        <v>1.0562869760238123</v>
      </c>
      <c r="H142" s="342">
        <v>45329.3</v>
      </c>
      <c r="I142" s="343">
        <v>45329.3</v>
      </c>
      <c r="J142" s="345">
        <f t="shared" si="16"/>
        <v>100</v>
      </c>
      <c r="K142" s="452">
        <v>0</v>
      </c>
      <c r="L142" s="323"/>
      <c r="M142" s="107"/>
      <c r="N142" s="107"/>
      <c r="O142" s="107"/>
      <c r="P142" s="107"/>
      <c r="Q142" s="107"/>
      <c r="R142" s="107"/>
    </row>
    <row r="143" spans="1:18" ht="12.75">
      <c r="A143" s="340" t="s">
        <v>211</v>
      </c>
      <c r="B143" s="341">
        <v>26804</v>
      </c>
      <c r="C143" s="342">
        <v>30319</v>
      </c>
      <c r="D143" s="342">
        <v>30319</v>
      </c>
      <c r="E143" s="345">
        <f t="shared" si="14"/>
        <v>100</v>
      </c>
      <c r="F143" s="342">
        <v>28546.3</v>
      </c>
      <c r="G143" s="345">
        <f t="shared" si="15"/>
        <v>1.0620991161726738</v>
      </c>
      <c r="H143" s="342">
        <v>19375.2</v>
      </c>
      <c r="I143" s="342">
        <v>19375.2</v>
      </c>
      <c r="J143" s="345">
        <f t="shared" si="16"/>
        <v>100</v>
      </c>
      <c r="K143" s="452">
        <v>-2.5</v>
      </c>
      <c r="L143" s="323"/>
      <c r="M143" s="107"/>
      <c r="N143" s="107"/>
      <c r="O143" s="107"/>
      <c r="P143" s="107"/>
      <c r="Q143" s="107"/>
      <c r="R143" s="107"/>
    </row>
    <row r="144" spans="1:18" ht="12.75">
      <c r="A144" s="340" t="s">
        <v>212</v>
      </c>
      <c r="B144" s="341">
        <v>34524</v>
      </c>
      <c r="C144" s="342">
        <v>37416</v>
      </c>
      <c r="D144" s="342">
        <v>37416</v>
      </c>
      <c r="E144" s="345">
        <f t="shared" si="14"/>
        <v>100</v>
      </c>
      <c r="F144" s="342">
        <v>35738.9</v>
      </c>
      <c r="G144" s="345">
        <f t="shared" si="15"/>
        <v>1.04692645828495</v>
      </c>
      <c r="H144" s="342">
        <v>23936.8</v>
      </c>
      <c r="I144" s="342">
        <v>23936.8</v>
      </c>
      <c r="J144" s="345">
        <f t="shared" si="16"/>
        <v>100</v>
      </c>
      <c r="K144" s="452">
        <v>-2</v>
      </c>
      <c r="L144" s="323"/>
      <c r="M144" s="107"/>
      <c r="N144" s="107"/>
      <c r="O144" s="107"/>
      <c r="P144" s="107"/>
      <c r="Q144" s="107"/>
      <c r="R144" s="107"/>
    </row>
    <row r="145" spans="1:18" ht="12.75">
      <c r="A145" s="340" t="s">
        <v>213</v>
      </c>
      <c r="B145" s="341">
        <v>20276</v>
      </c>
      <c r="C145" s="342">
        <v>23760</v>
      </c>
      <c r="D145" s="342">
        <v>23760</v>
      </c>
      <c r="E145" s="345">
        <f t="shared" si="14"/>
        <v>100</v>
      </c>
      <c r="F145" s="342">
        <v>22681.4</v>
      </c>
      <c r="G145" s="345">
        <f t="shared" si="15"/>
        <v>1.0475543837681978</v>
      </c>
      <c r="H145" s="342">
        <v>14519.1</v>
      </c>
      <c r="I145" s="342">
        <v>14519.1</v>
      </c>
      <c r="J145" s="345">
        <f t="shared" si="16"/>
        <v>100</v>
      </c>
      <c r="K145" s="452">
        <v>-1.5</v>
      </c>
      <c r="L145" s="323"/>
      <c r="M145" s="107"/>
      <c r="N145" s="107"/>
      <c r="O145" s="107"/>
      <c r="P145" s="107"/>
      <c r="Q145" s="107"/>
      <c r="R145" s="107"/>
    </row>
    <row r="146" spans="1:18" ht="12.75">
      <c r="A146" s="340" t="s">
        <v>214</v>
      </c>
      <c r="B146" s="341">
        <v>25170</v>
      </c>
      <c r="C146" s="342">
        <v>28266</v>
      </c>
      <c r="D146" s="342">
        <v>28266</v>
      </c>
      <c r="E146" s="345">
        <f t="shared" si="14"/>
        <v>100</v>
      </c>
      <c r="F146" s="342">
        <v>27092.3</v>
      </c>
      <c r="G146" s="345">
        <f t="shared" si="15"/>
        <v>1.043322272379975</v>
      </c>
      <c r="H146" s="342">
        <v>17566.3</v>
      </c>
      <c r="I146" s="342">
        <v>17566.3</v>
      </c>
      <c r="J146" s="345">
        <f t="shared" si="16"/>
        <v>100</v>
      </c>
      <c r="K146" s="452">
        <v>-1</v>
      </c>
      <c r="L146" s="323"/>
      <c r="M146" s="107"/>
      <c r="N146" s="107"/>
      <c r="O146" s="107"/>
      <c r="P146" s="107"/>
      <c r="Q146" s="107"/>
      <c r="R146" s="107"/>
    </row>
    <row r="147" spans="1:18" ht="12.75">
      <c r="A147" s="340" t="s">
        <v>215</v>
      </c>
      <c r="B147" s="341">
        <v>22619</v>
      </c>
      <c r="C147" s="342">
        <v>25701.4</v>
      </c>
      <c r="D147" s="342">
        <v>25701.4</v>
      </c>
      <c r="E147" s="345">
        <f t="shared" si="14"/>
        <v>100</v>
      </c>
      <c r="F147" s="342">
        <v>23864.2</v>
      </c>
      <c r="G147" s="345">
        <f t="shared" si="15"/>
        <v>1.0769856102446342</v>
      </c>
      <c r="H147" s="342">
        <v>15461.1</v>
      </c>
      <c r="I147" s="342">
        <v>15461.1</v>
      </c>
      <c r="J147" s="345">
        <f t="shared" si="16"/>
        <v>100</v>
      </c>
      <c r="K147" s="452">
        <v>-2.1</v>
      </c>
      <c r="L147" s="323"/>
      <c r="M147" s="107"/>
      <c r="N147" s="107"/>
      <c r="O147" s="107"/>
      <c r="P147" s="107"/>
      <c r="Q147" s="107"/>
      <c r="R147" s="107"/>
    </row>
    <row r="148" spans="1:18" ht="12.75">
      <c r="A148" s="340" t="s">
        <v>216</v>
      </c>
      <c r="B148" s="341">
        <v>25514</v>
      </c>
      <c r="C148" s="342">
        <v>31255</v>
      </c>
      <c r="D148" s="342">
        <v>31255</v>
      </c>
      <c r="E148" s="345">
        <f t="shared" si="14"/>
        <v>100</v>
      </c>
      <c r="F148" s="342">
        <v>29824.5</v>
      </c>
      <c r="G148" s="345">
        <f t="shared" si="15"/>
        <v>1.0479639222786634</v>
      </c>
      <c r="H148" s="342">
        <v>15720.8</v>
      </c>
      <c r="I148" s="342">
        <v>15720.8</v>
      </c>
      <c r="J148" s="345">
        <f t="shared" si="16"/>
        <v>100</v>
      </c>
      <c r="K148" s="452">
        <v>-4</v>
      </c>
      <c r="L148" s="323"/>
      <c r="M148" s="107"/>
      <c r="N148" s="107"/>
      <c r="O148" s="107"/>
      <c r="P148" s="107"/>
      <c r="Q148" s="107"/>
      <c r="R148" s="107"/>
    </row>
    <row r="149" spans="1:18" ht="12.75">
      <c r="A149" s="340" t="s">
        <v>217</v>
      </c>
      <c r="B149" s="341">
        <v>25814</v>
      </c>
      <c r="C149" s="342">
        <v>29721</v>
      </c>
      <c r="D149" s="342">
        <v>29721</v>
      </c>
      <c r="E149" s="345">
        <f t="shared" si="14"/>
        <v>100</v>
      </c>
      <c r="F149" s="342">
        <v>28053.2</v>
      </c>
      <c r="G149" s="345">
        <f t="shared" si="15"/>
        <v>1.0594513281907234</v>
      </c>
      <c r="H149" s="342">
        <v>16703.8</v>
      </c>
      <c r="I149" s="342">
        <v>16703.8</v>
      </c>
      <c r="J149" s="345">
        <f t="shared" si="16"/>
        <v>100</v>
      </c>
      <c r="K149" s="452">
        <v>-2</v>
      </c>
      <c r="L149" s="323"/>
      <c r="M149" s="107"/>
      <c r="N149" s="107"/>
      <c r="O149" s="107"/>
      <c r="P149" s="107"/>
      <c r="Q149" s="107"/>
      <c r="R149" s="107"/>
    </row>
    <row r="150" spans="1:18" ht="12.75">
      <c r="A150" s="340" t="s">
        <v>218</v>
      </c>
      <c r="B150" s="341">
        <v>23161</v>
      </c>
      <c r="C150" s="342">
        <v>26737</v>
      </c>
      <c r="D150" s="342">
        <v>26737</v>
      </c>
      <c r="E150" s="345">
        <f t="shared" si="14"/>
        <v>100</v>
      </c>
      <c r="F150" s="342">
        <v>24921.9</v>
      </c>
      <c r="G150" s="345">
        <f t="shared" si="15"/>
        <v>1.0728315256862437</v>
      </c>
      <c r="H150" s="342">
        <v>15995.5</v>
      </c>
      <c r="I150" s="342">
        <v>15995.5</v>
      </c>
      <c r="J150" s="345">
        <f t="shared" si="16"/>
        <v>100</v>
      </c>
      <c r="K150" s="452">
        <v>-2.7</v>
      </c>
      <c r="L150" s="323"/>
      <c r="M150" s="107"/>
      <c r="N150" s="107"/>
      <c r="O150" s="107"/>
      <c r="P150" s="107"/>
      <c r="Q150" s="107"/>
      <c r="R150" s="107"/>
    </row>
    <row r="151" spans="1:18" ht="12.75">
      <c r="A151" s="340" t="s">
        <v>219</v>
      </c>
      <c r="B151" s="341">
        <v>24654</v>
      </c>
      <c r="C151" s="342">
        <v>28482</v>
      </c>
      <c r="D151" s="342">
        <v>28482</v>
      </c>
      <c r="E151" s="345">
        <f t="shared" si="14"/>
        <v>100</v>
      </c>
      <c r="F151" s="342">
        <v>27308.3</v>
      </c>
      <c r="G151" s="345">
        <f t="shared" si="15"/>
        <v>1.0429796069326909</v>
      </c>
      <c r="H151" s="342">
        <v>16342.3</v>
      </c>
      <c r="I151" s="342">
        <v>16342.3</v>
      </c>
      <c r="J151" s="345">
        <f t="shared" si="16"/>
        <v>100</v>
      </c>
      <c r="K151" s="452">
        <v>-4.5</v>
      </c>
      <c r="L151" s="323"/>
      <c r="M151" s="107"/>
      <c r="N151" s="107"/>
      <c r="O151" s="107"/>
      <c r="P151" s="107"/>
      <c r="Q151" s="107"/>
      <c r="R151" s="107"/>
    </row>
    <row r="152" spans="1:18" ht="12.75">
      <c r="A152" s="340" t="s">
        <v>220</v>
      </c>
      <c r="B152" s="341">
        <v>22773</v>
      </c>
      <c r="C152" s="342">
        <v>26882</v>
      </c>
      <c r="D152" s="342">
        <v>26882</v>
      </c>
      <c r="E152" s="345">
        <f t="shared" si="14"/>
        <v>100</v>
      </c>
      <c r="F152" s="342">
        <v>25656.2</v>
      </c>
      <c r="G152" s="345">
        <f t="shared" si="15"/>
        <v>1.0477779250239707</v>
      </c>
      <c r="H152" s="342">
        <v>14652.5</v>
      </c>
      <c r="I152" s="342">
        <v>14652.5</v>
      </c>
      <c r="J152" s="345">
        <f t="shared" si="16"/>
        <v>100</v>
      </c>
      <c r="K152" s="452">
        <v>-1.4</v>
      </c>
      <c r="L152" s="323"/>
      <c r="M152" s="107"/>
      <c r="N152" s="107"/>
      <c r="O152" s="107"/>
      <c r="P152" s="107"/>
      <c r="Q152" s="107"/>
      <c r="R152" s="107"/>
    </row>
    <row r="153" spans="1:18" ht="12.75">
      <c r="A153" s="340" t="s">
        <v>221</v>
      </c>
      <c r="B153" s="341">
        <v>18265</v>
      </c>
      <c r="C153" s="342">
        <v>21302</v>
      </c>
      <c r="D153" s="342">
        <v>21302</v>
      </c>
      <c r="E153" s="345">
        <f t="shared" si="14"/>
        <v>100</v>
      </c>
      <c r="F153" s="342">
        <v>19695</v>
      </c>
      <c r="G153" s="345">
        <f t="shared" si="15"/>
        <v>1.0815943132774817</v>
      </c>
      <c r="H153" s="342">
        <v>13012.3</v>
      </c>
      <c r="I153" s="342">
        <v>13012.3</v>
      </c>
      <c r="J153" s="345">
        <f t="shared" si="16"/>
        <v>100</v>
      </c>
      <c r="K153" s="452">
        <v>0.3</v>
      </c>
      <c r="L153" s="323"/>
      <c r="M153" s="107"/>
      <c r="N153" s="107"/>
      <c r="O153" s="107"/>
      <c r="P153" s="107"/>
      <c r="Q153" s="107"/>
      <c r="R153" s="107"/>
    </row>
    <row r="154" spans="1:18" ht="12.75">
      <c r="A154" s="340" t="s">
        <v>222</v>
      </c>
      <c r="B154" s="341">
        <v>21601</v>
      </c>
      <c r="C154" s="342">
        <v>26803</v>
      </c>
      <c r="D154" s="342">
        <v>26803</v>
      </c>
      <c r="E154" s="345">
        <f t="shared" si="14"/>
        <v>100</v>
      </c>
      <c r="F154" s="342">
        <v>22900.1</v>
      </c>
      <c r="G154" s="345">
        <f t="shared" si="15"/>
        <v>1.1704315701678158</v>
      </c>
      <c r="H154" s="342">
        <v>14449.5</v>
      </c>
      <c r="I154" s="342">
        <v>14449.5</v>
      </c>
      <c r="J154" s="345">
        <f t="shared" si="16"/>
        <v>100</v>
      </c>
      <c r="K154" s="452">
        <v>-2</v>
      </c>
      <c r="L154" s="323"/>
      <c r="M154" s="107"/>
      <c r="N154" s="107"/>
      <c r="O154" s="107"/>
      <c r="P154" s="107"/>
      <c r="Q154" s="107"/>
      <c r="R154" s="107"/>
    </row>
    <row r="155" spans="1:18" ht="12.75">
      <c r="A155" s="340" t="s">
        <v>223</v>
      </c>
      <c r="B155" s="341">
        <v>40818</v>
      </c>
      <c r="C155" s="342">
        <v>43915</v>
      </c>
      <c r="D155" s="342">
        <v>43915</v>
      </c>
      <c r="E155" s="345">
        <f t="shared" si="14"/>
        <v>100</v>
      </c>
      <c r="F155" s="342">
        <v>42665</v>
      </c>
      <c r="G155" s="345">
        <f t="shared" si="15"/>
        <v>1.029298019453885</v>
      </c>
      <c r="H155" s="342">
        <v>27175.8</v>
      </c>
      <c r="I155" s="342">
        <v>27175.8</v>
      </c>
      <c r="J155" s="345">
        <f t="shared" si="16"/>
        <v>100</v>
      </c>
      <c r="K155" s="452">
        <v>-2.8</v>
      </c>
      <c r="L155" s="323"/>
      <c r="M155" s="107"/>
      <c r="N155" s="107"/>
      <c r="O155" s="107"/>
      <c r="P155" s="107"/>
      <c r="Q155" s="107"/>
      <c r="R155" s="107"/>
    </row>
    <row r="156" spans="1:18" ht="12.75">
      <c r="A156" s="340" t="s">
        <v>224</v>
      </c>
      <c r="B156" s="341">
        <v>22766</v>
      </c>
      <c r="C156" s="342">
        <v>23479</v>
      </c>
      <c r="D156" s="342">
        <v>23479</v>
      </c>
      <c r="E156" s="345">
        <f t="shared" si="14"/>
        <v>100</v>
      </c>
      <c r="F156" s="342">
        <v>23578.8</v>
      </c>
      <c r="G156" s="345">
        <f t="shared" si="15"/>
        <v>0.9957673842604374</v>
      </c>
      <c r="H156" s="342">
        <v>17177.7</v>
      </c>
      <c r="I156" s="342">
        <v>17177.7</v>
      </c>
      <c r="J156" s="345">
        <f t="shared" si="16"/>
        <v>100</v>
      </c>
      <c r="K156" s="452">
        <v>-3.6</v>
      </c>
      <c r="L156" s="323"/>
      <c r="M156" s="107"/>
      <c r="N156" s="107"/>
      <c r="O156" s="107"/>
      <c r="P156" s="107"/>
      <c r="Q156" s="107"/>
      <c r="R156" s="107"/>
    </row>
    <row r="157" spans="1:18" ht="12.75">
      <c r="A157" s="340" t="s">
        <v>225</v>
      </c>
      <c r="B157" s="341">
        <v>26675</v>
      </c>
      <c r="C157" s="342">
        <v>32704</v>
      </c>
      <c r="D157" s="342">
        <v>32704</v>
      </c>
      <c r="E157" s="345">
        <f t="shared" si="14"/>
        <v>100</v>
      </c>
      <c r="F157" s="342">
        <v>29836.8</v>
      </c>
      <c r="G157" s="345">
        <f t="shared" si="15"/>
        <v>1.0960960960960962</v>
      </c>
      <c r="H157" s="342">
        <v>17812.8</v>
      </c>
      <c r="I157" s="342">
        <v>17812.8</v>
      </c>
      <c r="J157" s="345">
        <f t="shared" si="16"/>
        <v>100</v>
      </c>
      <c r="K157" s="452">
        <v>-1.2</v>
      </c>
      <c r="L157" s="323"/>
      <c r="M157" s="107"/>
      <c r="N157" s="107"/>
      <c r="O157" s="107"/>
      <c r="P157" s="107"/>
      <c r="Q157" s="107"/>
      <c r="R157" s="107"/>
    </row>
    <row r="158" spans="1:18" ht="12.75">
      <c r="A158" s="340" t="s">
        <v>226</v>
      </c>
      <c r="B158" s="341">
        <v>50987</v>
      </c>
      <c r="C158" s="342">
        <v>57105</v>
      </c>
      <c r="D158" s="342">
        <v>57105</v>
      </c>
      <c r="E158" s="345">
        <f t="shared" si="14"/>
        <v>100</v>
      </c>
      <c r="F158" s="342">
        <v>52591.3</v>
      </c>
      <c r="G158" s="345">
        <f t="shared" si="15"/>
        <v>1.0858259826245025</v>
      </c>
      <c r="H158" s="342">
        <v>33772.1</v>
      </c>
      <c r="I158" s="342">
        <v>33772.1</v>
      </c>
      <c r="J158" s="345">
        <f t="shared" si="16"/>
        <v>100</v>
      </c>
      <c r="K158" s="452">
        <v>-1.2</v>
      </c>
      <c r="L158" s="323"/>
      <c r="M158" s="107"/>
      <c r="N158" s="107"/>
      <c r="O158" s="107"/>
      <c r="P158" s="107"/>
      <c r="Q158" s="107"/>
      <c r="R158" s="107"/>
    </row>
    <row r="159" spans="1:18" ht="12.75">
      <c r="A159" s="340" t="s">
        <v>227</v>
      </c>
      <c r="B159" s="341">
        <v>33411</v>
      </c>
      <c r="C159" s="342">
        <v>36557</v>
      </c>
      <c r="D159" s="342">
        <v>36557</v>
      </c>
      <c r="E159" s="345">
        <f t="shared" si="14"/>
        <v>100</v>
      </c>
      <c r="F159" s="342">
        <v>34662.4</v>
      </c>
      <c r="G159" s="345">
        <f t="shared" si="15"/>
        <v>1.054658650295421</v>
      </c>
      <c r="H159" s="342">
        <v>21824.4</v>
      </c>
      <c r="I159" s="342">
        <v>21824.4</v>
      </c>
      <c r="J159" s="345">
        <f t="shared" si="16"/>
        <v>100</v>
      </c>
      <c r="K159" s="452">
        <v>-2.9</v>
      </c>
      <c r="L159" s="323"/>
      <c r="M159" s="107"/>
      <c r="N159" s="107"/>
      <c r="O159" s="107"/>
      <c r="P159" s="107"/>
      <c r="Q159" s="107"/>
      <c r="R159" s="107"/>
    </row>
    <row r="160" spans="1:18" ht="12.75">
      <c r="A160" s="340" t="s">
        <v>228</v>
      </c>
      <c r="B160" s="341">
        <v>11891</v>
      </c>
      <c r="C160" s="342">
        <v>11991</v>
      </c>
      <c r="D160" s="342">
        <v>11991</v>
      </c>
      <c r="E160" s="345">
        <f t="shared" si="14"/>
        <v>100</v>
      </c>
      <c r="F160" s="342">
        <v>12146.2</v>
      </c>
      <c r="G160" s="345">
        <f t="shared" si="15"/>
        <v>0.9872223411437321</v>
      </c>
      <c r="H160" s="342">
        <v>6960.7</v>
      </c>
      <c r="I160" s="342">
        <v>6960.7</v>
      </c>
      <c r="J160" s="345">
        <f t="shared" si="16"/>
        <v>100</v>
      </c>
      <c r="K160" s="452">
        <v>-0.4</v>
      </c>
      <c r="L160" s="323"/>
      <c r="M160" s="107"/>
      <c r="N160" s="107"/>
      <c r="O160" s="107"/>
      <c r="P160" s="107"/>
      <c r="Q160" s="107"/>
      <c r="R160" s="107"/>
    </row>
    <row r="161" spans="1:18" ht="12.75">
      <c r="A161" s="340" t="s">
        <v>229</v>
      </c>
      <c r="B161" s="341">
        <v>49191</v>
      </c>
      <c r="C161" s="342">
        <v>49336</v>
      </c>
      <c r="D161" s="342">
        <v>49336</v>
      </c>
      <c r="E161" s="345">
        <f t="shared" si="14"/>
        <v>100</v>
      </c>
      <c r="F161" s="342">
        <v>51939.6</v>
      </c>
      <c r="G161" s="345">
        <f t="shared" si="15"/>
        <v>0.9498725442629516</v>
      </c>
      <c r="H161" s="342">
        <v>27004.5</v>
      </c>
      <c r="I161" s="342">
        <v>26941.4</v>
      </c>
      <c r="J161" s="345">
        <f t="shared" si="16"/>
        <v>99.7663352404229</v>
      </c>
      <c r="K161" s="452">
        <v>-9.271</v>
      </c>
      <c r="L161" s="323"/>
      <c r="M161" s="107"/>
      <c r="N161" s="107"/>
      <c r="O161" s="107"/>
      <c r="P161" s="107"/>
      <c r="Q161" s="107"/>
      <c r="R161" s="107"/>
    </row>
    <row r="162" spans="1:18" ht="12.75">
      <c r="A162" s="340" t="s">
        <v>230</v>
      </c>
      <c r="B162" s="341">
        <v>37278</v>
      </c>
      <c r="C162" s="342">
        <v>41021</v>
      </c>
      <c r="D162" s="342">
        <v>41021</v>
      </c>
      <c r="E162" s="345">
        <f t="shared" si="14"/>
        <v>100</v>
      </c>
      <c r="F162" s="342">
        <v>38913.2</v>
      </c>
      <c r="G162" s="345">
        <f t="shared" si="15"/>
        <v>1.0541667094970344</v>
      </c>
      <c r="H162" s="342">
        <v>24713.8</v>
      </c>
      <c r="I162" s="342">
        <v>24713.8</v>
      </c>
      <c r="J162" s="345">
        <f t="shared" si="16"/>
        <v>100</v>
      </c>
      <c r="K162" s="452">
        <v>-1.3</v>
      </c>
      <c r="L162" s="323"/>
      <c r="M162" s="107"/>
      <c r="N162" s="107"/>
      <c r="O162" s="107"/>
      <c r="P162" s="107"/>
      <c r="Q162" s="107"/>
      <c r="R162" s="107"/>
    </row>
    <row r="163" spans="1:18" ht="12.75">
      <c r="A163" s="340" t="s">
        <v>231</v>
      </c>
      <c r="B163" s="341">
        <v>28138</v>
      </c>
      <c r="C163" s="342">
        <v>31043.7</v>
      </c>
      <c r="D163" s="342">
        <v>31043.7</v>
      </c>
      <c r="E163" s="345">
        <f t="shared" si="14"/>
        <v>100</v>
      </c>
      <c r="F163" s="342">
        <v>30099.4</v>
      </c>
      <c r="G163" s="345">
        <f t="shared" si="15"/>
        <v>1.0313727183930577</v>
      </c>
      <c r="H163" s="342">
        <v>18585.7</v>
      </c>
      <c r="I163" s="342">
        <v>18585.7</v>
      </c>
      <c r="J163" s="345">
        <f t="shared" si="16"/>
        <v>100</v>
      </c>
      <c r="K163" s="452">
        <v>-3</v>
      </c>
      <c r="L163" s="323"/>
      <c r="M163" s="107"/>
      <c r="N163" s="107"/>
      <c r="O163" s="107"/>
      <c r="P163" s="107"/>
      <c r="Q163" s="107"/>
      <c r="R163" s="107"/>
    </row>
    <row r="164" spans="1:18" ht="12.75">
      <c r="A164" s="340" t="s">
        <v>232</v>
      </c>
      <c r="B164" s="341">
        <v>10950</v>
      </c>
      <c r="C164" s="342">
        <v>14875</v>
      </c>
      <c r="D164" s="342">
        <v>14875</v>
      </c>
      <c r="E164" s="345">
        <f t="shared" si="14"/>
        <v>100</v>
      </c>
      <c r="F164" s="342">
        <v>12097.9</v>
      </c>
      <c r="G164" s="345">
        <f t="shared" si="15"/>
        <v>1.229552236338538</v>
      </c>
      <c r="H164" s="342">
        <v>7533.6</v>
      </c>
      <c r="I164" s="342">
        <v>7533.6</v>
      </c>
      <c r="J164" s="345">
        <f t="shared" si="16"/>
        <v>100</v>
      </c>
      <c r="K164" s="452">
        <v>-2.5</v>
      </c>
      <c r="L164" s="323"/>
      <c r="M164" s="107"/>
      <c r="N164" s="107"/>
      <c r="O164" s="107"/>
      <c r="P164" s="107"/>
      <c r="Q164" s="107"/>
      <c r="R164" s="107"/>
    </row>
    <row r="165" spans="1:18" ht="12.75">
      <c r="A165" s="340" t="s">
        <v>233</v>
      </c>
      <c r="B165" s="341">
        <v>24551</v>
      </c>
      <c r="C165" s="342">
        <v>26510</v>
      </c>
      <c r="D165" s="342">
        <v>26510</v>
      </c>
      <c r="E165" s="345">
        <f t="shared" si="14"/>
        <v>100</v>
      </c>
      <c r="F165" s="342">
        <v>27861.8</v>
      </c>
      <c r="G165" s="345">
        <f t="shared" si="15"/>
        <v>0.9514819573753311</v>
      </c>
      <c r="H165" s="342">
        <v>16267.3</v>
      </c>
      <c r="I165" s="342">
        <v>16267.3</v>
      </c>
      <c r="J165" s="345">
        <f t="shared" si="16"/>
        <v>100</v>
      </c>
      <c r="K165" s="452">
        <v>-3.4</v>
      </c>
      <c r="L165" s="323"/>
      <c r="M165" s="107"/>
      <c r="N165" s="107"/>
      <c r="O165" s="107"/>
      <c r="P165" s="107"/>
      <c r="Q165" s="107"/>
      <c r="R165" s="107"/>
    </row>
    <row r="166" spans="1:18" ht="12.75">
      <c r="A166" s="340" t="s">
        <v>234</v>
      </c>
      <c r="B166" s="341">
        <v>22548</v>
      </c>
      <c r="C166" s="342">
        <v>25041</v>
      </c>
      <c r="D166" s="342">
        <v>25041</v>
      </c>
      <c r="E166" s="345">
        <f t="shared" si="14"/>
        <v>100</v>
      </c>
      <c r="F166" s="342">
        <v>23776.5</v>
      </c>
      <c r="G166" s="345">
        <f t="shared" si="15"/>
        <v>1.0531827644943537</v>
      </c>
      <c r="H166" s="342">
        <v>14765.8</v>
      </c>
      <c r="I166" s="342">
        <v>14765.8</v>
      </c>
      <c r="J166" s="345">
        <f t="shared" si="16"/>
        <v>100</v>
      </c>
      <c r="K166" s="452">
        <v>-2.3</v>
      </c>
      <c r="L166" s="323"/>
      <c r="M166" s="107"/>
      <c r="N166" s="107"/>
      <c r="O166" s="107"/>
      <c r="P166" s="107"/>
      <c r="Q166" s="107"/>
      <c r="R166" s="107"/>
    </row>
    <row r="167" spans="1:18" ht="12.75">
      <c r="A167" s="340" t="s">
        <v>235</v>
      </c>
      <c r="B167" s="341">
        <v>18453</v>
      </c>
      <c r="C167" s="342">
        <v>20216</v>
      </c>
      <c r="D167" s="342">
        <v>20216</v>
      </c>
      <c r="E167" s="345">
        <f t="shared" si="14"/>
        <v>100</v>
      </c>
      <c r="F167" s="342">
        <v>19314.5</v>
      </c>
      <c r="G167" s="345">
        <f t="shared" si="15"/>
        <v>1.046674778016516</v>
      </c>
      <c r="H167" s="342">
        <v>11433.1</v>
      </c>
      <c r="I167" s="342">
        <v>11433.1</v>
      </c>
      <c r="J167" s="345">
        <f t="shared" si="16"/>
        <v>100</v>
      </c>
      <c r="K167" s="452">
        <v>-2</v>
      </c>
      <c r="L167" s="323"/>
      <c r="M167" s="107"/>
      <c r="N167" s="107"/>
      <c r="O167" s="107"/>
      <c r="P167" s="107"/>
      <c r="Q167" s="107"/>
      <c r="R167" s="107"/>
    </row>
    <row r="168" spans="1:18" ht="13.5" thickBot="1">
      <c r="A168" s="454" t="s">
        <v>236</v>
      </c>
      <c r="B168" s="455">
        <v>50267</v>
      </c>
      <c r="C168" s="456">
        <v>51792</v>
      </c>
      <c r="D168" s="456">
        <v>51792</v>
      </c>
      <c r="E168" s="459">
        <f t="shared" si="14"/>
        <v>100</v>
      </c>
      <c r="F168" s="456">
        <v>51174.5</v>
      </c>
      <c r="G168" s="459">
        <f t="shared" si="15"/>
        <v>1.0120665565857996</v>
      </c>
      <c r="H168" s="456">
        <v>25853.2</v>
      </c>
      <c r="I168" s="456">
        <v>25853.2</v>
      </c>
      <c r="J168" s="459">
        <f t="shared" si="16"/>
        <v>100</v>
      </c>
      <c r="K168" s="460">
        <v>-7</v>
      </c>
      <c r="L168" s="323"/>
      <c r="M168" s="107"/>
      <c r="N168" s="107"/>
      <c r="O168" s="107"/>
      <c r="P168" s="107"/>
      <c r="Q168" s="107"/>
      <c r="R168" s="107"/>
    </row>
    <row r="169" spans="1:18" ht="13.5" thickTop="1">
      <c r="A169" s="449"/>
      <c r="B169" s="461"/>
      <c r="C169" s="461"/>
      <c r="D169" s="461"/>
      <c r="E169" s="463"/>
      <c r="F169" s="461"/>
      <c r="G169" s="463"/>
      <c r="H169" s="461"/>
      <c r="I169" s="461"/>
      <c r="J169" s="463"/>
      <c r="K169" s="461"/>
      <c r="L169" s="323"/>
      <c r="M169" s="107"/>
      <c r="N169" s="107"/>
      <c r="O169" s="107"/>
      <c r="P169" s="107"/>
      <c r="Q169" s="107"/>
      <c r="R169" s="107"/>
    </row>
    <row r="170" spans="1:18" ht="13.5" thickBot="1">
      <c r="A170" s="323"/>
      <c r="B170" s="323"/>
      <c r="C170" s="323"/>
      <c r="D170" s="323"/>
      <c r="E170" s="323"/>
      <c r="F170" s="323"/>
      <c r="G170" s="323"/>
      <c r="H170" s="323"/>
      <c r="I170" s="323"/>
      <c r="J170" s="323"/>
      <c r="K170" s="323" t="s">
        <v>35</v>
      </c>
      <c r="L170" s="323"/>
      <c r="M170" s="107"/>
      <c r="N170" s="107"/>
      <c r="O170" s="107"/>
      <c r="P170" s="107"/>
      <c r="Q170" s="107"/>
      <c r="R170" s="107"/>
    </row>
    <row r="171" spans="1:18" ht="14.25" thickBot="1" thickTop="1">
      <c r="A171" s="317" t="s">
        <v>58</v>
      </c>
      <c r="B171" s="318" t="s">
        <v>2</v>
      </c>
      <c r="C171" s="318"/>
      <c r="D171" s="318"/>
      <c r="E171" s="318"/>
      <c r="F171" s="318"/>
      <c r="G171" s="319"/>
      <c r="H171" s="320" t="s">
        <v>87</v>
      </c>
      <c r="I171" s="321"/>
      <c r="J171" s="321"/>
      <c r="K171" s="322"/>
      <c r="L171" s="323"/>
      <c r="M171" s="107"/>
      <c r="N171" s="107"/>
      <c r="O171" s="107"/>
      <c r="P171" s="107"/>
      <c r="Q171" s="107"/>
      <c r="R171" s="107"/>
    </row>
    <row r="172" spans="1:18" ht="12.75">
      <c r="A172" s="324"/>
      <c r="B172" s="325" t="s">
        <v>31</v>
      </c>
      <c r="C172" s="326" t="s">
        <v>32</v>
      </c>
      <c r="D172" s="326" t="s">
        <v>61</v>
      </c>
      <c r="E172" s="327" t="s">
        <v>6</v>
      </c>
      <c r="F172" s="326" t="s">
        <v>61</v>
      </c>
      <c r="G172" s="326" t="s">
        <v>8</v>
      </c>
      <c r="H172" s="326" t="s">
        <v>88</v>
      </c>
      <c r="I172" s="326" t="s">
        <v>61</v>
      </c>
      <c r="J172" s="326" t="s">
        <v>6</v>
      </c>
      <c r="K172" s="328" t="s">
        <v>64</v>
      </c>
      <c r="L172" s="323"/>
      <c r="M172" s="107"/>
      <c r="N172" s="107"/>
      <c r="O172" s="107"/>
      <c r="P172" s="107"/>
      <c r="Q172" s="107"/>
      <c r="R172" s="107"/>
    </row>
    <row r="173" spans="1:18" ht="12.75">
      <c r="A173" s="329"/>
      <c r="B173" s="330"/>
      <c r="C173" s="331"/>
      <c r="D173" s="332" t="s">
        <v>89</v>
      </c>
      <c r="E173" s="327" t="s">
        <v>90</v>
      </c>
      <c r="F173" s="332" t="s">
        <v>89</v>
      </c>
      <c r="G173" s="326" t="s">
        <v>29</v>
      </c>
      <c r="H173" s="326" t="s">
        <v>10</v>
      </c>
      <c r="I173" s="333" t="s">
        <v>89</v>
      </c>
      <c r="J173" s="326"/>
      <c r="K173" s="328" t="s">
        <v>91</v>
      </c>
      <c r="L173" s="323"/>
      <c r="M173" s="107"/>
      <c r="N173" s="107"/>
      <c r="O173" s="107"/>
      <c r="P173" s="107"/>
      <c r="Q173" s="107"/>
      <c r="R173" s="107"/>
    </row>
    <row r="174" spans="1:18" ht="13.5" thickBot="1">
      <c r="A174" s="334"/>
      <c r="B174" s="335"/>
      <c r="C174" s="336"/>
      <c r="D174" s="337">
        <v>40178</v>
      </c>
      <c r="E174" s="338"/>
      <c r="F174" s="337">
        <v>39813</v>
      </c>
      <c r="G174" s="335"/>
      <c r="H174" s="336" t="s">
        <v>11</v>
      </c>
      <c r="I174" s="337">
        <v>40178</v>
      </c>
      <c r="J174" s="336"/>
      <c r="K174" s="339" t="s">
        <v>92</v>
      </c>
      <c r="L174" s="323"/>
      <c r="M174" s="107"/>
      <c r="N174" s="107"/>
      <c r="O174" s="107"/>
      <c r="P174" s="107"/>
      <c r="Q174" s="107"/>
      <c r="R174" s="107"/>
    </row>
    <row r="175" spans="1:18" ht="13.5" thickTop="1">
      <c r="A175" s="340" t="s">
        <v>237</v>
      </c>
      <c r="B175" s="341">
        <v>67004</v>
      </c>
      <c r="C175" s="342">
        <v>67998</v>
      </c>
      <c r="D175" s="342">
        <v>67998</v>
      </c>
      <c r="E175" s="345">
        <f t="shared" si="14"/>
        <v>100</v>
      </c>
      <c r="F175" s="342">
        <v>71523.8</v>
      </c>
      <c r="G175" s="345">
        <f t="shared" si="15"/>
        <v>0.9507045207329587</v>
      </c>
      <c r="H175" s="342">
        <v>35050.8</v>
      </c>
      <c r="I175" s="342">
        <v>35050.8</v>
      </c>
      <c r="J175" s="349">
        <f t="shared" si="16"/>
        <v>100</v>
      </c>
      <c r="K175" s="452">
        <v>-2.7</v>
      </c>
      <c r="L175" s="323"/>
      <c r="M175" s="107"/>
      <c r="N175" s="107"/>
      <c r="O175" s="107"/>
      <c r="P175" s="107"/>
      <c r="Q175" s="107"/>
      <c r="R175" s="107"/>
    </row>
    <row r="176" spans="1:18" ht="12.75">
      <c r="A176" s="469" t="s">
        <v>238</v>
      </c>
      <c r="B176" s="470">
        <v>0</v>
      </c>
      <c r="C176" s="358">
        <v>337</v>
      </c>
      <c r="D176" s="358">
        <v>337</v>
      </c>
      <c r="E176" s="345">
        <f t="shared" si="14"/>
        <v>100</v>
      </c>
      <c r="F176" s="342">
        <v>231.1</v>
      </c>
      <c r="G176" s="345">
        <f t="shared" si="15"/>
        <v>1.4582431847684985</v>
      </c>
      <c r="H176" s="471" t="s">
        <v>239</v>
      </c>
      <c r="I176" s="471" t="s">
        <v>240</v>
      </c>
      <c r="J176" s="472" t="s">
        <v>240</v>
      </c>
      <c r="K176" s="473" t="s">
        <v>240</v>
      </c>
      <c r="L176" s="323"/>
      <c r="M176" s="107"/>
      <c r="N176" s="107"/>
      <c r="O176" s="107"/>
      <c r="P176" s="107"/>
      <c r="Q176" s="107"/>
      <c r="R176" s="107"/>
    </row>
    <row r="177" spans="1:18" ht="12.75">
      <c r="A177" s="469" t="s">
        <v>241</v>
      </c>
      <c r="B177" s="470">
        <v>15853</v>
      </c>
      <c r="C177" s="358">
        <v>17638</v>
      </c>
      <c r="D177" s="358">
        <v>17638</v>
      </c>
      <c r="E177" s="345">
        <f t="shared" si="14"/>
        <v>100</v>
      </c>
      <c r="F177" s="342">
        <v>17071.5</v>
      </c>
      <c r="G177" s="345">
        <f t="shared" si="15"/>
        <v>1.0331839615733824</v>
      </c>
      <c r="H177" s="358">
        <v>8611.6</v>
      </c>
      <c r="I177" s="358">
        <v>8611.6</v>
      </c>
      <c r="J177" s="345">
        <f>SUM(I177/H177)*100</f>
        <v>100</v>
      </c>
      <c r="K177" s="474">
        <v>0</v>
      </c>
      <c r="L177" s="323"/>
      <c r="M177" s="107"/>
      <c r="N177" s="107"/>
      <c r="O177" s="107"/>
      <c r="P177" s="107"/>
      <c r="Q177" s="107"/>
      <c r="R177" s="107"/>
    </row>
    <row r="178" spans="1:18" ht="12.75">
      <c r="A178" s="469" t="s">
        <v>242</v>
      </c>
      <c r="B178" s="470">
        <v>13904</v>
      </c>
      <c r="C178" s="358">
        <v>16206</v>
      </c>
      <c r="D178" s="358">
        <v>16206</v>
      </c>
      <c r="E178" s="345">
        <f t="shared" si="14"/>
        <v>100</v>
      </c>
      <c r="F178" s="342">
        <v>15369</v>
      </c>
      <c r="G178" s="345">
        <f t="shared" si="15"/>
        <v>1.0544602771813392</v>
      </c>
      <c r="H178" s="358">
        <v>7266.6</v>
      </c>
      <c r="I178" s="358">
        <v>7266.6</v>
      </c>
      <c r="J178" s="345">
        <f>SUM(I178/H178)*100</f>
        <v>100</v>
      </c>
      <c r="K178" s="474">
        <v>0</v>
      </c>
      <c r="L178" s="323"/>
      <c r="M178" s="107"/>
      <c r="N178" s="107"/>
      <c r="O178" s="107"/>
      <c r="P178" s="107"/>
      <c r="Q178" s="107"/>
      <c r="R178" s="107"/>
    </row>
    <row r="179" spans="1:18" ht="12.75">
      <c r="A179" s="469" t="s">
        <v>243</v>
      </c>
      <c r="B179" s="470">
        <v>5825</v>
      </c>
      <c r="C179" s="358">
        <v>6361</v>
      </c>
      <c r="D179" s="358">
        <v>6361</v>
      </c>
      <c r="E179" s="345">
        <f t="shared" si="14"/>
        <v>100</v>
      </c>
      <c r="F179" s="342">
        <v>5949</v>
      </c>
      <c r="G179" s="345">
        <f t="shared" si="15"/>
        <v>1.069255337031434</v>
      </c>
      <c r="H179" s="358">
        <v>2342.8</v>
      </c>
      <c r="I179" s="358">
        <v>2342.8</v>
      </c>
      <c r="J179" s="345">
        <f>SUM(I179/H179)*100</f>
        <v>100</v>
      </c>
      <c r="K179" s="452">
        <v>0</v>
      </c>
      <c r="L179" s="323"/>
      <c r="M179" s="107"/>
      <c r="N179" s="107"/>
      <c r="O179" s="107"/>
      <c r="P179" s="107"/>
      <c r="Q179" s="107"/>
      <c r="R179" s="107"/>
    </row>
    <row r="180" spans="1:18" ht="12.75">
      <c r="A180" s="340" t="s">
        <v>244</v>
      </c>
      <c r="B180" s="341">
        <v>0</v>
      </c>
      <c r="C180" s="342">
        <v>2172</v>
      </c>
      <c r="D180" s="342">
        <v>2172</v>
      </c>
      <c r="E180" s="345">
        <f t="shared" si="14"/>
        <v>100</v>
      </c>
      <c r="F180" s="342">
        <v>2230</v>
      </c>
      <c r="G180" s="345">
        <f t="shared" si="15"/>
        <v>0.9739910313901345</v>
      </c>
      <c r="H180" s="475" t="s">
        <v>240</v>
      </c>
      <c r="I180" s="475" t="s">
        <v>240</v>
      </c>
      <c r="J180" s="472" t="s">
        <v>240</v>
      </c>
      <c r="K180" s="476" t="s">
        <v>240</v>
      </c>
      <c r="L180" s="323"/>
      <c r="M180" s="107"/>
      <c r="N180" s="107"/>
      <c r="O180" s="107"/>
      <c r="P180" s="107"/>
      <c r="Q180" s="107"/>
      <c r="R180" s="107"/>
    </row>
    <row r="181" spans="1:18" ht="12.75">
      <c r="A181" s="340" t="s">
        <v>245</v>
      </c>
      <c r="B181" s="341">
        <v>7375</v>
      </c>
      <c r="C181" s="342">
        <v>8478</v>
      </c>
      <c r="D181" s="342">
        <v>8478</v>
      </c>
      <c r="E181" s="345">
        <f t="shared" si="14"/>
        <v>100</v>
      </c>
      <c r="F181" s="342">
        <v>7808</v>
      </c>
      <c r="G181" s="345">
        <f t="shared" si="15"/>
        <v>1.0858094262295082</v>
      </c>
      <c r="H181" s="342">
        <v>4365</v>
      </c>
      <c r="I181" s="342">
        <v>4365</v>
      </c>
      <c r="J181" s="349">
        <f>SUM(I181/H181)*100</f>
        <v>100</v>
      </c>
      <c r="K181" s="452">
        <v>0</v>
      </c>
      <c r="L181" s="323"/>
      <c r="M181" s="107"/>
      <c r="N181" s="107"/>
      <c r="O181" s="107"/>
      <c r="P181" s="107"/>
      <c r="Q181" s="107"/>
      <c r="R181" s="107"/>
    </row>
    <row r="182" spans="1:18" ht="12.75">
      <c r="A182" s="340" t="s">
        <v>246</v>
      </c>
      <c r="B182" s="341">
        <v>8715</v>
      </c>
      <c r="C182" s="342">
        <v>9874</v>
      </c>
      <c r="D182" s="342">
        <v>9874</v>
      </c>
      <c r="E182" s="345">
        <f t="shared" si="14"/>
        <v>100</v>
      </c>
      <c r="F182" s="342">
        <v>9350</v>
      </c>
      <c r="G182" s="349">
        <f t="shared" si="15"/>
        <v>1.0560427807486632</v>
      </c>
      <c r="H182" s="341">
        <v>5622.4</v>
      </c>
      <c r="I182" s="342">
        <v>5622.4</v>
      </c>
      <c r="J182" s="349">
        <f>SUM(I182/H182)*100</f>
        <v>100</v>
      </c>
      <c r="K182" s="452">
        <v>-0.14</v>
      </c>
      <c r="L182" s="323"/>
      <c r="M182" s="107"/>
      <c r="N182" s="107"/>
      <c r="O182" s="107"/>
      <c r="P182" s="107"/>
      <c r="Q182" s="107"/>
      <c r="R182" s="107"/>
    </row>
    <row r="183" spans="1:18" ht="12.75">
      <c r="A183" s="340" t="s">
        <v>247</v>
      </c>
      <c r="B183" s="341">
        <v>4911</v>
      </c>
      <c r="C183" s="342">
        <v>6005</v>
      </c>
      <c r="D183" s="342">
        <v>6005</v>
      </c>
      <c r="E183" s="345">
        <f t="shared" si="14"/>
        <v>100</v>
      </c>
      <c r="F183" s="342">
        <v>5453</v>
      </c>
      <c r="G183" s="345">
        <f t="shared" si="15"/>
        <v>1.101228681459747</v>
      </c>
      <c r="H183" s="341">
        <v>3265.8</v>
      </c>
      <c r="I183" s="342">
        <v>3265.8</v>
      </c>
      <c r="J183" s="349">
        <f>SUM(I183/H183)*100</f>
        <v>100</v>
      </c>
      <c r="K183" s="452">
        <v>-0.6</v>
      </c>
      <c r="L183" s="323"/>
      <c r="M183" s="107"/>
      <c r="N183" s="107"/>
      <c r="O183" s="107"/>
      <c r="P183" s="107"/>
      <c r="Q183" s="107"/>
      <c r="R183" s="107"/>
    </row>
    <row r="184" spans="1:18" ht="12.75">
      <c r="A184" s="340" t="s">
        <v>248</v>
      </c>
      <c r="B184" s="341">
        <v>15955</v>
      </c>
      <c r="C184" s="342">
        <v>27623.5</v>
      </c>
      <c r="D184" s="342">
        <v>27623.5</v>
      </c>
      <c r="E184" s="345">
        <f t="shared" si="14"/>
        <v>100</v>
      </c>
      <c r="F184" s="342">
        <v>17508</v>
      </c>
      <c r="G184" s="345">
        <f t="shared" si="15"/>
        <v>1.5777644505368975</v>
      </c>
      <c r="H184" s="341">
        <v>9639.5</v>
      </c>
      <c r="I184" s="342">
        <v>9639.5</v>
      </c>
      <c r="J184" s="349">
        <f>SUM(I184/H184)*100</f>
        <v>100</v>
      </c>
      <c r="K184" s="452">
        <v>7</v>
      </c>
      <c r="L184" s="323"/>
      <c r="M184" s="107"/>
      <c r="N184" s="107"/>
      <c r="O184" s="107"/>
      <c r="P184" s="107"/>
      <c r="Q184" s="107"/>
      <c r="R184" s="107"/>
    </row>
    <row r="185" spans="1:18" ht="12.75">
      <c r="A185" s="351" t="s">
        <v>249</v>
      </c>
      <c r="B185" s="477">
        <v>41898</v>
      </c>
      <c r="C185" s="354">
        <v>44976</v>
      </c>
      <c r="D185" s="478">
        <v>44976</v>
      </c>
      <c r="E185" s="345">
        <f>D185/C185*100</f>
        <v>100</v>
      </c>
      <c r="F185" s="479">
        <v>43808</v>
      </c>
      <c r="G185" s="345">
        <f>D185/F185</f>
        <v>1.0266617969320673</v>
      </c>
      <c r="H185" s="478">
        <v>27805.5</v>
      </c>
      <c r="I185" s="480">
        <v>27805.5</v>
      </c>
      <c r="J185" s="481">
        <f>I185/H185*100</f>
        <v>100</v>
      </c>
      <c r="K185" s="356">
        <v>-6.3</v>
      </c>
      <c r="L185" s="323"/>
      <c r="M185" s="107"/>
      <c r="N185" s="107"/>
      <c r="O185" s="107"/>
      <c r="P185" s="107"/>
      <c r="Q185" s="107"/>
      <c r="R185" s="107"/>
    </row>
    <row r="186" spans="1:18" ht="12.75">
      <c r="A186" s="340" t="s">
        <v>250</v>
      </c>
      <c r="B186" s="477">
        <v>12834</v>
      </c>
      <c r="C186" s="354">
        <v>15502</v>
      </c>
      <c r="D186" s="478">
        <v>15502</v>
      </c>
      <c r="E186" s="345">
        <f aca="true" t="shared" si="17" ref="E186:E227">D186/C186*100</f>
        <v>100</v>
      </c>
      <c r="F186" s="479">
        <v>13865.4</v>
      </c>
      <c r="G186" s="345">
        <f aca="true" t="shared" si="18" ref="G186:G227">D186/F186</f>
        <v>1.11803482048841</v>
      </c>
      <c r="H186" s="478">
        <v>8702</v>
      </c>
      <c r="I186" s="480">
        <v>8702</v>
      </c>
      <c r="J186" s="481">
        <f aca="true" t="shared" si="19" ref="J186:J227">I186/H186*100</f>
        <v>100</v>
      </c>
      <c r="K186" s="356">
        <v>-0.5</v>
      </c>
      <c r="L186" s="323"/>
      <c r="M186" s="107"/>
      <c r="N186" s="107"/>
      <c r="O186" s="107"/>
      <c r="P186" s="107"/>
      <c r="Q186" s="107"/>
      <c r="R186" s="107"/>
    </row>
    <row r="187" spans="1:18" ht="12.75">
      <c r="A187" s="482" t="s">
        <v>251</v>
      </c>
      <c r="B187" s="483">
        <v>20935</v>
      </c>
      <c r="C187" s="354">
        <v>22521</v>
      </c>
      <c r="D187" s="478">
        <v>22521</v>
      </c>
      <c r="E187" s="345">
        <f t="shared" si="17"/>
        <v>100</v>
      </c>
      <c r="F187" s="479">
        <v>21741.8</v>
      </c>
      <c r="G187" s="345">
        <f t="shared" si="18"/>
        <v>1.0358387989954834</v>
      </c>
      <c r="H187" s="478">
        <v>12597.7</v>
      </c>
      <c r="I187" s="480">
        <v>12597.7</v>
      </c>
      <c r="J187" s="481">
        <f t="shared" si="19"/>
        <v>100</v>
      </c>
      <c r="K187" s="356">
        <v>-3.3</v>
      </c>
      <c r="L187" s="323"/>
      <c r="M187" s="107"/>
      <c r="N187" s="107"/>
      <c r="O187" s="107"/>
      <c r="P187" s="107"/>
      <c r="Q187" s="107"/>
      <c r="R187" s="107"/>
    </row>
    <row r="188" spans="1:18" ht="12.75">
      <c r="A188" s="482" t="s">
        <v>252</v>
      </c>
      <c r="B188" s="483">
        <v>30082</v>
      </c>
      <c r="C188" s="354">
        <v>27800</v>
      </c>
      <c r="D188" s="478">
        <v>27800</v>
      </c>
      <c r="E188" s="345">
        <f t="shared" si="17"/>
        <v>100</v>
      </c>
      <c r="F188" s="479">
        <v>32914.7</v>
      </c>
      <c r="G188" s="345">
        <f t="shared" si="18"/>
        <v>0.8446074246461308</v>
      </c>
      <c r="H188" s="478">
        <v>15331.4</v>
      </c>
      <c r="I188" s="480">
        <v>15331.4</v>
      </c>
      <c r="J188" s="481">
        <f t="shared" si="19"/>
        <v>100</v>
      </c>
      <c r="K188" s="356">
        <v>-8</v>
      </c>
      <c r="L188" s="323"/>
      <c r="M188" s="107"/>
      <c r="N188" s="107"/>
      <c r="O188" s="107"/>
      <c r="P188" s="107"/>
      <c r="Q188" s="107"/>
      <c r="R188" s="107"/>
    </row>
    <row r="189" spans="1:18" ht="12.75">
      <c r="A189" s="482" t="s">
        <v>253</v>
      </c>
      <c r="B189" s="483">
        <v>33886</v>
      </c>
      <c r="C189" s="354">
        <v>37595</v>
      </c>
      <c r="D189" s="478">
        <v>37595</v>
      </c>
      <c r="E189" s="345">
        <f t="shared" si="17"/>
        <v>100</v>
      </c>
      <c r="F189" s="479">
        <v>35424.4</v>
      </c>
      <c r="G189" s="345">
        <f t="shared" si="18"/>
        <v>1.0612741500208895</v>
      </c>
      <c r="H189" s="478">
        <v>22115.4</v>
      </c>
      <c r="I189" s="480">
        <v>22115.4</v>
      </c>
      <c r="J189" s="481">
        <f t="shared" si="19"/>
        <v>100</v>
      </c>
      <c r="K189" s="356">
        <v>-3.9</v>
      </c>
      <c r="L189" s="323"/>
      <c r="M189" s="107"/>
      <c r="N189" s="107"/>
      <c r="O189" s="107"/>
      <c r="P189" s="107"/>
      <c r="Q189" s="107"/>
      <c r="R189" s="107"/>
    </row>
    <row r="190" spans="1:18" ht="12.75">
      <c r="A190" s="482" t="s">
        <v>254</v>
      </c>
      <c r="B190" s="483">
        <v>5000</v>
      </c>
      <c r="C190" s="354">
        <v>6936</v>
      </c>
      <c r="D190" s="478">
        <v>6936</v>
      </c>
      <c r="E190" s="345">
        <f t="shared" si="17"/>
        <v>100</v>
      </c>
      <c r="F190" s="479">
        <v>5603.6</v>
      </c>
      <c r="G190" s="345">
        <f t="shared" si="18"/>
        <v>1.2377757156113927</v>
      </c>
      <c r="H190" s="478">
        <v>3221.5</v>
      </c>
      <c r="I190" s="480">
        <v>3221.5</v>
      </c>
      <c r="J190" s="481">
        <f t="shared" si="19"/>
        <v>100</v>
      </c>
      <c r="K190" s="356">
        <v>-1.6</v>
      </c>
      <c r="L190" s="323"/>
      <c r="M190" s="107"/>
      <c r="N190" s="107"/>
      <c r="O190" s="107"/>
      <c r="P190" s="107"/>
      <c r="Q190" s="107"/>
      <c r="R190" s="107"/>
    </row>
    <row r="191" spans="1:18" ht="12.75">
      <c r="A191" s="482" t="s">
        <v>255</v>
      </c>
      <c r="B191" s="483">
        <v>27286</v>
      </c>
      <c r="C191" s="354">
        <v>12696.6</v>
      </c>
      <c r="D191" s="478">
        <v>12696.6</v>
      </c>
      <c r="E191" s="345">
        <f t="shared" si="17"/>
        <v>100</v>
      </c>
      <c r="F191" s="479">
        <v>27218.7</v>
      </c>
      <c r="G191" s="345">
        <f t="shared" si="18"/>
        <v>0.46646606928325013</v>
      </c>
      <c r="H191" s="478">
        <v>7670.2</v>
      </c>
      <c r="I191" s="480">
        <v>7670.2</v>
      </c>
      <c r="J191" s="481">
        <f t="shared" si="19"/>
        <v>100</v>
      </c>
      <c r="K191" s="356">
        <v>0</v>
      </c>
      <c r="L191" s="323"/>
      <c r="M191" s="107"/>
      <c r="N191" s="107"/>
      <c r="O191" s="107"/>
      <c r="P191" s="107"/>
      <c r="Q191" s="107"/>
      <c r="R191" s="107"/>
    </row>
    <row r="192" spans="1:18" ht="12.75">
      <c r="A192" s="482" t="s">
        <v>256</v>
      </c>
      <c r="B192" s="483">
        <v>34400</v>
      </c>
      <c r="C192" s="354">
        <v>37091</v>
      </c>
      <c r="D192" s="478">
        <v>37091</v>
      </c>
      <c r="E192" s="345">
        <f t="shared" si="17"/>
        <v>100</v>
      </c>
      <c r="F192" s="479">
        <v>38122.1</v>
      </c>
      <c r="G192" s="345">
        <f t="shared" si="18"/>
        <v>0.9729526967297185</v>
      </c>
      <c r="H192" s="478">
        <v>19402.4</v>
      </c>
      <c r="I192" s="480">
        <v>19402.4</v>
      </c>
      <c r="J192" s="481">
        <f t="shared" si="19"/>
        <v>100</v>
      </c>
      <c r="K192" s="356">
        <v>-2.7</v>
      </c>
      <c r="L192" s="323"/>
      <c r="M192" s="107"/>
      <c r="N192" s="107"/>
      <c r="O192" s="107"/>
      <c r="P192" s="107"/>
      <c r="Q192" s="107"/>
      <c r="R192" s="107"/>
    </row>
    <row r="193" spans="1:18" ht="12.75">
      <c r="A193" s="482" t="s">
        <v>257</v>
      </c>
      <c r="B193" s="483">
        <v>55505</v>
      </c>
      <c r="C193" s="354">
        <v>55503</v>
      </c>
      <c r="D193" s="478">
        <v>55503</v>
      </c>
      <c r="E193" s="345">
        <f t="shared" si="17"/>
        <v>100</v>
      </c>
      <c r="F193" s="479">
        <v>57001.5</v>
      </c>
      <c r="G193" s="345">
        <f t="shared" si="18"/>
        <v>0.9737112181258388</v>
      </c>
      <c r="H193" s="478">
        <v>33898.6</v>
      </c>
      <c r="I193" s="480">
        <v>33898.6</v>
      </c>
      <c r="J193" s="481">
        <f t="shared" si="19"/>
        <v>100</v>
      </c>
      <c r="K193" s="356">
        <v>-3</v>
      </c>
      <c r="L193" s="323"/>
      <c r="M193" s="107"/>
      <c r="N193" s="107"/>
      <c r="O193" s="107"/>
      <c r="P193" s="107"/>
      <c r="Q193" s="107"/>
      <c r="R193" s="107"/>
    </row>
    <row r="194" spans="1:18" ht="12.75">
      <c r="A194" s="482" t="s">
        <v>258</v>
      </c>
      <c r="B194" s="483">
        <v>27030</v>
      </c>
      <c r="C194" s="354">
        <v>31570</v>
      </c>
      <c r="D194" s="478">
        <v>31570</v>
      </c>
      <c r="E194" s="345">
        <f t="shared" si="17"/>
        <v>100</v>
      </c>
      <c r="F194" s="479">
        <v>28638.7</v>
      </c>
      <c r="G194" s="345">
        <f t="shared" si="18"/>
        <v>1.1023545063148816</v>
      </c>
      <c r="H194" s="478">
        <v>17267.1</v>
      </c>
      <c r="I194" s="480">
        <v>17267.1</v>
      </c>
      <c r="J194" s="481">
        <f t="shared" si="19"/>
        <v>100</v>
      </c>
      <c r="K194" s="356">
        <v>-1.8</v>
      </c>
      <c r="L194" s="323"/>
      <c r="M194" s="107"/>
      <c r="N194" s="107"/>
      <c r="O194" s="107"/>
      <c r="P194" s="107"/>
      <c r="Q194" s="107"/>
      <c r="R194" s="107"/>
    </row>
    <row r="195" spans="1:18" ht="12.75">
      <c r="A195" s="482" t="s">
        <v>259</v>
      </c>
      <c r="B195" s="483">
        <v>40655</v>
      </c>
      <c r="C195" s="354">
        <v>41393</v>
      </c>
      <c r="D195" s="478">
        <v>41393</v>
      </c>
      <c r="E195" s="345">
        <f t="shared" si="17"/>
        <v>100</v>
      </c>
      <c r="F195" s="479">
        <v>42202.1</v>
      </c>
      <c r="G195" s="345">
        <f t="shared" si="18"/>
        <v>0.9808279682764602</v>
      </c>
      <c r="H195" s="478">
        <v>18073.6</v>
      </c>
      <c r="I195" s="480">
        <v>18073.6</v>
      </c>
      <c r="J195" s="481">
        <f t="shared" si="19"/>
        <v>100</v>
      </c>
      <c r="K195" s="356">
        <v>-7</v>
      </c>
      <c r="L195" s="323"/>
      <c r="M195" s="107"/>
      <c r="N195" s="107"/>
      <c r="O195" s="107"/>
      <c r="P195" s="107"/>
      <c r="Q195" s="107"/>
      <c r="R195" s="107"/>
    </row>
    <row r="196" spans="1:18" ht="12.75">
      <c r="A196" s="482" t="s">
        <v>260</v>
      </c>
      <c r="B196" s="483">
        <v>15994</v>
      </c>
      <c r="C196" s="354">
        <v>17578</v>
      </c>
      <c r="D196" s="478">
        <v>17578</v>
      </c>
      <c r="E196" s="345">
        <f t="shared" si="17"/>
        <v>100</v>
      </c>
      <c r="F196" s="479">
        <v>17028.9</v>
      </c>
      <c r="G196" s="345">
        <f t="shared" si="18"/>
        <v>1.0322451831885793</v>
      </c>
      <c r="H196" s="478">
        <v>10349</v>
      </c>
      <c r="I196" s="480">
        <v>10349</v>
      </c>
      <c r="J196" s="481">
        <f t="shared" si="19"/>
        <v>100</v>
      </c>
      <c r="K196" s="356">
        <v>-2.6</v>
      </c>
      <c r="L196" s="323"/>
      <c r="M196" s="107"/>
      <c r="N196" s="107"/>
      <c r="O196" s="107"/>
      <c r="P196" s="107"/>
      <c r="Q196" s="107"/>
      <c r="R196" s="107"/>
    </row>
    <row r="197" spans="1:18" ht="12.75">
      <c r="A197" s="482" t="s">
        <v>261</v>
      </c>
      <c r="B197" s="483">
        <v>34621</v>
      </c>
      <c r="C197" s="354">
        <v>36345</v>
      </c>
      <c r="D197" s="478">
        <v>36345</v>
      </c>
      <c r="E197" s="345">
        <f t="shared" si="17"/>
        <v>100</v>
      </c>
      <c r="F197" s="479">
        <v>35696.7</v>
      </c>
      <c r="G197" s="345">
        <f t="shared" si="18"/>
        <v>1.0181613426451186</v>
      </c>
      <c r="H197" s="478">
        <v>22650.3</v>
      </c>
      <c r="I197" s="480">
        <v>22650.3</v>
      </c>
      <c r="J197" s="481">
        <f t="shared" si="19"/>
        <v>100</v>
      </c>
      <c r="K197" s="356">
        <v>-5.1</v>
      </c>
      <c r="L197" s="323"/>
      <c r="M197" s="107"/>
      <c r="N197" s="107"/>
      <c r="O197" s="107"/>
      <c r="P197" s="107"/>
      <c r="Q197" s="107"/>
      <c r="R197" s="107"/>
    </row>
    <row r="198" spans="1:18" ht="12.75">
      <c r="A198" s="482" t="s">
        <v>262</v>
      </c>
      <c r="B198" s="483">
        <v>49372</v>
      </c>
      <c r="C198" s="354">
        <v>55741.6</v>
      </c>
      <c r="D198" s="478">
        <v>55741.6</v>
      </c>
      <c r="E198" s="345">
        <f t="shared" si="17"/>
        <v>100</v>
      </c>
      <c r="F198" s="479">
        <v>53788.1</v>
      </c>
      <c r="G198" s="345">
        <f t="shared" si="18"/>
        <v>1.0363184421833083</v>
      </c>
      <c r="H198" s="478">
        <v>30589.6</v>
      </c>
      <c r="I198" s="480">
        <v>30589.6</v>
      </c>
      <c r="J198" s="481">
        <f t="shared" si="19"/>
        <v>100</v>
      </c>
      <c r="K198" s="356">
        <v>0.7</v>
      </c>
      <c r="L198" s="323"/>
      <c r="M198" s="107"/>
      <c r="N198" s="107"/>
      <c r="O198" s="107"/>
      <c r="P198" s="107"/>
      <c r="Q198" s="107"/>
      <c r="R198" s="107"/>
    </row>
    <row r="199" spans="1:18" ht="12.75">
      <c r="A199" s="482" t="s">
        <v>263</v>
      </c>
      <c r="B199" s="483">
        <v>27975</v>
      </c>
      <c r="C199" s="354">
        <v>34495</v>
      </c>
      <c r="D199" s="478">
        <v>34495</v>
      </c>
      <c r="E199" s="345">
        <f t="shared" si="17"/>
        <v>100</v>
      </c>
      <c r="F199" s="479">
        <v>32228.9</v>
      </c>
      <c r="G199" s="345">
        <f t="shared" si="18"/>
        <v>1.0703126696846619</v>
      </c>
      <c r="H199" s="478">
        <v>19106.2</v>
      </c>
      <c r="I199" s="480">
        <v>19106.2</v>
      </c>
      <c r="J199" s="481">
        <f t="shared" si="19"/>
        <v>100</v>
      </c>
      <c r="K199" s="356">
        <v>-2.4</v>
      </c>
      <c r="L199" s="323"/>
      <c r="M199" s="107"/>
      <c r="N199" s="107"/>
      <c r="O199" s="107"/>
      <c r="P199" s="107"/>
      <c r="Q199" s="107"/>
      <c r="R199" s="107"/>
    </row>
    <row r="200" spans="1:18" ht="12.75">
      <c r="A200" s="482" t="s">
        <v>264</v>
      </c>
      <c r="B200" s="483">
        <v>29647</v>
      </c>
      <c r="C200" s="354">
        <v>40849.8</v>
      </c>
      <c r="D200" s="478">
        <v>40688.2</v>
      </c>
      <c r="E200" s="345">
        <f t="shared" si="17"/>
        <v>99.60440442792864</v>
      </c>
      <c r="F200" s="479">
        <v>34519.8</v>
      </c>
      <c r="G200" s="345">
        <f t="shared" si="18"/>
        <v>1.178691649430182</v>
      </c>
      <c r="H200" s="478">
        <v>25040.8</v>
      </c>
      <c r="I200" s="480">
        <v>25040.8</v>
      </c>
      <c r="J200" s="481">
        <f t="shared" si="19"/>
        <v>100</v>
      </c>
      <c r="K200" s="356">
        <v>-9.6</v>
      </c>
      <c r="L200" s="323"/>
      <c r="M200" s="107"/>
      <c r="N200" s="107"/>
      <c r="O200" s="107"/>
      <c r="P200" s="107"/>
      <c r="Q200" s="107"/>
      <c r="R200" s="107"/>
    </row>
    <row r="201" spans="1:18" ht="12.75">
      <c r="A201" s="482" t="s">
        <v>265</v>
      </c>
      <c r="B201" s="483">
        <v>30900</v>
      </c>
      <c r="C201" s="354">
        <v>33169</v>
      </c>
      <c r="D201" s="478">
        <v>33169</v>
      </c>
      <c r="E201" s="345">
        <f t="shared" si="17"/>
        <v>100</v>
      </c>
      <c r="F201" s="479">
        <v>32540.4</v>
      </c>
      <c r="G201" s="345">
        <f t="shared" si="18"/>
        <v>1.0193175252916373</v>
      </c>
      <c r="H201" s="478">
        <v>20898.8</v>
      </c>
      <c r="I201" s="480">
        <v>20898.8</v>
      </c>
      <c r="J201" s="481">
        <f t="shared" si="19"/>
        <v>100</v>
      </c>
      <c r="K201" s="356">
        <v>-1.1</v>
      </c>
      <c r="L201" s="323"/>
      <c r="M201" s="107"/>
      <c r="N201" s="107"/>
      <c r="O201" s="107"/>
      <c r="P201" s="107"/>
      <c r="Q201" s="107"/>
      <c r="R201" s="107"/>
    </row>
    <row r="202" spans="1:18" ht="12.75">
      <c r="A202" s="482" t="s">
        <v>266</v>
      </c>
      <c r="B202" s="483">
        <v>15863</v>
      </c>
      <c r="C202" s="354">
        <v>18042.7</v>
      </c>
      <c r="D202" s="478">
        <v>18042.7</v>
      </c>
      <c r="E202" s="345">
        <f t="shared" si="17"/>
        <v>100</v>
      </c>
      <c r="F202" s="479">
        <v>17617.1</v>
      </c>
      <c r="G202" s="345">
        <f t="shared" si="18"/>
        <v>1.024158346152318</v>
      </c>
      <c r="H202" s="478">
        <v>7637.6</v>
      </c>
      <c r="I202" s="480">
        <v>7637.6</v>
      </c>
      <c r="J202" s="481">
        <f t="shared" si="19"/>
        <v>100</v>
      </c>
      <c r="K202" s="356">
        <v>-0.6</v>
      </c>
      <c r="L202" s="323"/>
      <c r="M202" s="107"/>
      <c r="N202" s="107"/>
      <c r="O202" s="107"/>
      <c r="P202" s="107"/>
      <c r="Q202" s="107"/>
      <c r="R202" s="107"/>
    </row>
    <row r="203" spans="1:18" ht="12.75">
      <c r="A203" s="482" t="s">
        <v>267</v>
      </c>
      <c r="B203" s="483">
        <v>28789</v>
      </c>
      <c r="C203" s="354">
        <v>34890.2</v>
      </c>
      <c r="D203" s="478">
        <v>34890.2</v>
      </c>
      <c r="E203" s="345">
        <f t="shared" si="17"/>
        <v>100</v>
      </c>
      <c r="F203" s="479">
        <v>32955.2</v>
      </c>
      <c r="G203" s="345">
        <f t="shared" si="18"/>
        <v>1.0587160751565763</v>
      </c>
      <c r="H203" s="478">
        <v>18208.3</v>
      </c>
      <c r="I203" s="480">
        <v>18208.3</v>
      </c>
      <c r="J203" s="481">
        <f t="shared" si="19"/>
        <v>100</v>
      </c>
      <c r="K203" s="356">
        <v>-0.2</v>
      </c>
      <c r="L203" s="323"/>
      <c r="M203" s="107"/>
      <c r="N203" s="107"/>
      <c r="O203" s="107"/>
      <c r="P203" s="107"/>
      <c r="Q203" s="107"/>
      <c r="R203" s="107"/>
    </row>
    <row r="204" spans="1:18" ht="12.75">
      <c r="A204" s="482" t="s">
        <v>268</v>
      </c>
      <c r="B204" s="483">
        <v>62630</v>
      </c>
      <c r="C204" s="354">
        <v>77259</v>
      </c>
      <c r="D204" s="478">
        <v>77259</v>
      </c>
      <c r="E204" s="345">
        <f t="shared" si="17"/>
        <v>100</v>
      </c>
      <c r="F204" s="479">
        <v>72034.4</v>
      </c>
      <c r="G204" s="345">
        <f t="shared" si="18"/>
        <v>1.0725292360316738</v>
      </c>
      <c r="H204" s="478">
        <v>40869.2</v>
      </c>
      <c r="I204" s="480">
        <v>40869.2</v>
      </c>
      <c r="J204" s="481">
        <f t="shared" si="19"/>
        <v>100</v>
      </c>
      <c r="K204" s="356">
        <v>0</v>
      </c>
      <c r="L204" s="323"/>
      <c r="M204" s="107"/>
      <c r="N204" s="107"/>
      <c r="O204" s="107"/>
      <c r="P204" s="107"/>
      <c r="Q204" s="107"/>
      <c r="R204" s="107"/>
    </row>
    <row r="205" spans="1:18" ht="12.75">
      <c r="A205" s="482" t="s">
        <v>269</v>
      </c>
      <c r="B205" s="483">
        <v>15742</v>
      </c>
      <c r="C205" s="354">
        <v>17594</v>
      </c>
      <c r="D205" s="478">
        <v>17594</v>
      </c>
      <c r="E205" s="345">
        <f t="shared" si="17"/>
        <v>100</v>
      </c>
      <c r="F205" s="479">
        <v>16634.4</v>
      </c>
      <c r="G205" s="345">
        <f t="shared" si="18"/>
        <v>1.057687683354975</v>
      </c>
      <c r="H205" s="478">
        <v>10362.1</v>
      </c>
      <c r="I205" s="480">
        <v>10362.1</v>
      </c>
      <c r="J205" s="481">
        <f t="shared" si="19"/>
        <v>100</v>
      </c>
      <c r="K205" s="356">
        <v>-1.3</v>
      </c>
      <c r="L205" s="323"/>
      <c r="M205" s="107"/>
      <c r="N205" s="107"/>
      <c r="O205" s="107"/>
      <c r="P205" s="107"/>
      <c r="Q205" s="107"/>
      <c r="R205" s="107"/>
    </row>
    <row r="206" spans="1:18" ht="12.75">
      <c r="A206" s="482" t="s">
        <v>270</v>
      </c>
      <c r="B206" s="483">
        <v>31747</v>
      </c>
      <c r="C206" s="354">
        <v>37415.3</v>
      </c>
      <c r="D206" s="478">
        <v>37415.2</v>
      </c>
      <c r="E206" s="345">
        <f t="shared" si="17"/>
        <v>99.9997327296587</v>
      </c>
      <c r="F206" s="479">
        <v>32709.4</v>
      </c>
      <c r="G206" s="345">
        <f t="shared" si="18"/>
        <v>1.1438669006462971</v>
      </c>
      <c r="H206" s="478">
        <v>19206.3</v>
      </c>
      <c r="I206" s="480">
        <v>19231.1</v>
      </c>
      <c r="J206" s="481">
        <f t="shared" si="19"/>
        <v>100.12912429775646</v>
      </c>
      <c r="K206" s="356">
        <v>-4.5</v>
      </c>
      <c r="L206" s="464"/>
      <c r="M206" s="107"/>
      <c r="N206" s="107"/>
      <c r="O206" s="107"/>
      <c r="P206" s="107"/>
      <c r="Q206" s="107"/>
      <c r="R206" s="107"/>
    </row>
    <row r="207" spans="1:18" ht="12.75">
      <c r="A207" s="482" t="s">
        <v>271</v>
      </c>
      <c r="B207" s="483">
        <v>20387</v>
      </c>
      <c r="C207" s="354">
        <v>22810</v>
      </c>
      <c r="D207" s="478">
        <v>22810</v>
      </c>
      <c r="E207" s="345">
        <f t="shared" si="17"/>
        <v>100</v>
      </c>
      <c r="F207" s="479">
        <v>21594.1</v>
      </c>
      <c r="G207" s="345">
        <f t="shared" si="18"/>
        <v>1.0563070468322366</v>
      </c>
      <c r="H207" s="478">
        <v>14033</v>
      </c>
      <c r="I207" s="480">
        <v>14033</v>
      </c>
      <c r="J207" s="481">
        <f t="shared" si="19"/>
        <v>100</v>
      </c>
      <c r="K207" s="356">
        <v>-0.9</v>
      </c>
      <c r="L207" s="323"/>
      <c r="M207" s="107"/>
      <c r="N207" s="107"/>
      <c r="O207" s="107"/>
      <c r="P207" s="107"/>
      <c r="Q207" s="107"/>
      <c r="R207" s="107"/>
    </row>
    <row r="208" spans="1:18" ht="12.75">
      <c r="A208" s="482" t="s">
        <v>272</v>
      </c>
      <c r="B208" s="483">
        <v>12277</v>
      </c>
      <c r="C208" s="354">
        <v>16153</v>
      </c>
      <c r="D208" s="478">
        <v>16153</v>
      </c>
      <c r="E208" s="345">
        <f t="shared" si="17"/>
        <v>100</v>
      </c>
      <c r="F208" s="479">
        <v>13578.8</v>
      </c>
      <c r="G208" s="345">
        <f t="shared" si="18"/>
        <v>1.189574925619348</v>
      </c>
      <c r="H208" s="478">
        <v>7364.5</v>
      </c>
      <c r="I208" s="480">
        <v>7364.5</v>
      </c>
      <c r="J208" s="481">
        <f t="shared" si="19"/>
        <v>100</v>
      </c>
      <c r="K208" s="356">
        <v>-1.8</v>
      </c>
      <c r="L208" s="323"/>
      <c r="M208" s="107"/>
      <c r="N208" s="107"/>
      <c r="O208" s="107"/>
      <c r="P208" s="107"/>
      <c r="Q208" s="107"/>
      <c r="R208" s="107"/>
    </row>
    <row r="209" spans="1:18" ht="12.75">
      <c r="A209" s="482" t="s">
        <v>273</v>
      </c>
      <c r="B209" s="483">
        <v>18447</v>
      </c>
      <c r="C209" s="354">
        <v>21121</v>
      </c>
      <c r="D209" s="478">
        <v>21121</v>
      </c>
      <c r="E209" s="345">
        <f t="shared" si="17"/>
        <v>100</v>
      </c>
      <c r="F209" s="479">
        <v>20123.4</v>
      </c>
      <c r="G209" s="345">
        <f t="shared" si="18"/>
        <v>1.0495741276325075</v>
      </c>
      <c r="H209" s="478">
        <v>10745.5</v>
      </c>
      <c r="I209" s="480">
        <v>10745.5</v>
      </c>
      <c r="J209" s="481">
        <f t="shared" si="19"/>
        <v>100</v>
      </c>
      <c r="K209" s="356">
        <v>-1.5</v>
      </c>
      <c r="L209" s="323"/>
      <c r="M209" s="107"/>
      <c r="N209" s="107"/>
      <c r="O209" s="107"/>
      <c r="P209" s="107"/>
      <c r="Q209" s="107"/>
      <c r="R209" s="107"/>
    </row>
    <row r="210" spans="1:18" ht="12.75">
      <c r="A210" s="484" t="s">
        <v>274</v>
      </c>
      <c r="B210" s="483">
        <v>15008</v>
      </c>
      <c r="C210" s="354">
        <v>20000</v>
      </c>
      <c r="D210" s="478">
        <v>20000</v>
      </c>
      <c r="E210" s="345">
        <f t="shared" si="17"/>
        <v>100</v>
      </c>
      <c r="F210" s="479">
        <v>16627.2</v>
      </c>
      <c r="G210" s="345">
        <f t="shared" si="18"/>
        <v>1.2028483448806775</v>
      </c>
      <c r="H210" s="478">
        <v>9542.2</v>
      </c>
      <c r="I210" s="480">
        <v>9542.2</v>
      </c>
      <c r="J210" s="481">
        <f t="shared" si="19"/>
        <v>100</v>
      </c>
      <c r="K210" s="356">
        <v>-1.5</v>
      </c>
      <c r="L210" s="323"/>
      <c r="M210" s="107"/>
      <c r="N210" s="107"/>
      <c r="O210" s="107"/>
      <c r="P210" s="107"/>
      <c r="Q210" s="107"/>
      <c r="R210" s="107"/>
    </row>
    <row r="211" spans="1:18" ht="13.5" thickBot="1">
      <c r="A211" s="485" t="s">
        <v>275</v>
      </c>
      <c r="B211" s="486">
        <v>22066</v>
      </c>
      <c r="C211" s="487">
        <v>23432</v>
      </c>
      <c r="D211" s="488">
        <v>23432</v>
      </c>
      <c r="E211" s="459">
        <f t="shared" si="17"/>
        <v>100</v>
      </c>
      <c r="F211" s="489">
        <v>23382.5</v>
      </c>
      <c r="G211" s="459">
        <f t="shared" si="18"/>
        <v>1.0021169678178126</v>
      </c>
      <c r="H211" s="488">
        <v>12245.1</v>
      </c>
      <c r="I211" s="490">
        <v>12245.1</v>
      </c>
      <c r="J211" s="491">
        <f t="shared" si="19"/>
        <v>100</v>
      </c>
      <c r="K211" s="492">
        <v>-2.3</v>
      </c>
      <c r="L211" s="323"/>
      <c r="M211" s="107"/>
      <c r="N211" s="107"/>
      <c r="O211" s="107"/>
      <c r="P211" s="107"/>
      <c r="Q211" s="107"/>
      <c r="R211" s="107"/>
    </row>
    <row r="212" spans="1:18" ht="13.5" thickTop="1">
      <c r="A212" s="449" t="s">
        <v>276</v>
      </c>
      <c r="B212" s="493"/>
      <c r="C212" s="493"/>
      <c r="D212" s="461"/>
      <c r="E212" s="463"/>
      <c r="F212" s="494"/>
      <c r="G212" s="463"/>
      <c r="H212" s="461"/>
      <c r="I212" s="461"/>
      <c r="J212" s="462"/>
      <c r="K212" s="467"/>
      <c r="L212" s="449"/>
      <c r="M212" s="107"/>
      <c r="N212" s="107"/>
      <c r="O212" s="107"/>
      <c r="P212" s="107"/>
      <c r="Q212" s="107"/>
      <c r="R212" s="107"/>
    </row>
    <row r="213" spans="1:18" ht="13.5" thickBot="1">
      <c r="A213" s="323"/>
      <c r="B213" s="323"/>
      <c r="C213" s="323"/>
      <c r="D213" s="323"/>
      <c r="E213" s="323"/>
      <c r="F213" s="323"/>
      <c r="G213" s="323"/>
      <c r="H213" s="323"/>
      <c r="I213" s="323"/>
      <c r="J213" s="323"/>
      <c r="K213" s="323" t="s">
        <v>35</v>
      </c>
      <c r="L213" s="323"/>
      <c r="M213" s="107"/>
      <c r="N213" s="107"/>
      <c r="O213" s="107"/>
      <c r="P213" s="107"/>
      <c r="Q213" s="107"/>
      <c r="R213" s="107"/>
    </row>
    <row r="214" spans="1:18" ht="14.25" thickBot="1" thickTop="1">
      <c r="A214" s="317" t="s">
        <v>58</v>
      </c>
      <c r="B214" s="318" t="s">
        <v>2</v>
      </c>
      <c r="C214" s="318"/>
      <c r="D214" s="318"/>
      <c r="E214" s="318"/>
      <c r="F214" s="318"/>
      <c r="G214" s="319"/>
      <c r="H214" s="320" t="s">
        <v>87</v>
      </c>
      <c r="I214" s="318"/>
      <c r="J214" s="318"/>
      <c r="K214" s="495"/>
      <c r="L214" s="323"/>
      <c r="M214" s="107"/>
      <c r="N214" s="107"/>
      <c r="O214" s="107"/>
      <c r="P214" s="107"/>
      <c r="Q214" s="107"/>
      <c r="R214" s="107"/>
    </row>
    <row r="215" spans="1:18" ht="12.75">
      <c r="A215" s="324"/>
      <c r="B215" s="325" t="s">
        <v>31</v>
      </c>
      <c r="C215" s="326" t="s">
        <v>32</v>
      </c>
      <c r="D215" s="326" t="s">
        <v>61</v>
      </c>
      <c r="E215" s="327" t="s">
        <v>6</v>
      </c>
      <c r="F215" s="326" t="s">
        <v>61</v>
      </c>
      <c r="G215" s="326" t="s">
        <v>8</v>
      </c>
      <c r="H215" s="326" t="s">
        <v>88</v>
      </c>
      <c r="I215" s="326" t="s">
        <v>61</v>
      </c>
      <c r="J215" s="326" t="s">
        <v>6</v>
      </c>
      <c r="K215" s="328" t="s">
        <v>64</v>
      </c>
      <c r="L215" s="323"/>
      <c r="M215" s="107"/>
      <c r="N215" s="107"/>
      <c r="O215" s="107"/>
      <c r="P215" s="107"/>
      <c r="Q215" s="107"/>
      <c r="R215" s="107"/>
    </row>
    <row r="216" spans="1:18" ht="12.75">
      <c r="A216" s="329"/>
      <c r="B216" s="330"/>
      <c r="C216" s="331"/>
      <c r="D216" s="332" t="s">
        <v>89</v>
      </c>
      <c r="E216" s="327" t="s">
        <v>90</v>
      </c>
      <c r="F216" s="332" t="s">
        <v>89</v>
      </c>
      <c r="G216" s="326" t="s">
        <v>29</v>
      </c>
      <c r="H216" s="326" t="s">
        <v>10</v>
      </c>
      <c r="I216" s="333" t="s">
        <v>89</v>
      </c>
      <c r="J216" s="326"/>
      <c r="K216" s="328" t="s">
        <v>91</v>
      </c>
      <c r="L216" s="323"/>
      <c r="M216" s="107"/>
      <c r="N216" s="107"/>
      <c r="O216" s="107"/>
      <c r="P216" s="107"/>
      <c r="Q216" s="107"/>
      <c r="R216" s="107"/>
    </row>
    <row r="217" spans="1:18" ht="13.5" thickBot="1">
      <c r="A217" s="334"/>
      <c r="B217" s="335"/>
      <c r="C217" s="336"/>
      <c r="D217" s="337">
        <v>40178</v>
      </c>
      <c r="E217" s="338"/>
      <c r="F217" s="337">
        <v>39813</v>
      </c>
      <c r="G217" s="336"/>
      <c r="H217" s="335" t="s">
        <v>11</v>
      </c>
      <c r="I217" s="337">
        <v>40178</v>
      </c>
      <c r="J217" s="336"/>
      <c r="K217" s="339" t="s">
        <v>92</v>
      </c>
      <c r="L217" s="323"/>
      <c r="M217" s="107"/>
      <c r="N217" s="107"/>
      <c r="O217" s="107"/>
      <c r="P217" s="107"/>
      <c r="Q217" s="107"/>
      <c r="R217" s="107"/>
    </row>
    <row r="218" spans="1:18" ht="13.5" thickTop="1">
      <c r="A218" s="340" t="s">
        <v>277</v>
      </c>
      <c r="B218" s="477">
        <v>19412</v>
      </c>
      <c r="C218" s="354">
        <v>21313</v>
      </c>
      <c r="D218" s="478">
        <v>21313</v>
      </c>
      <c r="E218" s="345">
        <f t="shared" si="17"/>
        <v>100</v>
      </c>
      <c r="F218" s="496">
        <v>20302.3</v>
      </c>
      <c r="G218" s="345">
        <f t="shared" si="18"/>
        <v>1.0497825369539413</v>
      </c>
      <c r="H218" s="478">
        <v>13178</v>
      </c>
      <c r="I218" s="480">
        <v>13178</v>
      </c>
      <c r="J218" s="481">
        <f t="shared" si="19"/>
        <v>100</v>
      </c>
      <c r="K218" s="356">
        <v>-0.3</v>
      </c>
      <c r="L218" s="323"/>
      <c r="M218" s="107"/>
      <c r="N218" s="107"/>
      <c r="O218" s="107"/>
      <c r="P218" s="107"/>
      <c r="Q218" s="107"/>
      <c r="R218" s="107"/>
    </row>
    <row r="219" spans="1:18" ht="12.75">
      <c r="A219" s="469" t="s">
        <v>278</v>
      </c>
      <c r="B219" s="477">
        <v>83646</v>
      </c>
      <c r="C219" s="354">
        <v>104600</v>
      </c>
      <c r="D219" s="478">
        <v>104600</v>
      </c>
      <c r="E219" s="345">
        <f t="shared" si="17"/>
        <v>100</v>
      </c>
      <c r="F219" s="496">
        <v>101706.9</v>
      </c>
      <c r="G219" s="345">
        <f t="shared" si="18"/>
        <v>1.0284454643686909</v>
      </c>
      <c r="H219" s="478">
        <v>48462</v>
      </c>
      <c r="I219" s="480">
        <v>48462</v>
      </c>
      <c r="J219" s="481">
        <f t="shared" si="19"/>
        <v>100</v>
      </c>
      <c r="K219" s="356">
        <v>-5.2</v>
      </c>
      <c r="L219" s="323"/>
      <c r="M219" s="107"/>
      <c r="N219" s="107"/>
      <c r="O219" s="107"/>
      <c r="P219" s="107"/>
      <c r="Q219" s="107"/>
      <c r="R219" s="107"/>
    </row>
    <row r="220" spans="1:18" ht="12.75">
      <c r="A220" s="469" t="s">
        <v>279</v>
      </c>
      <c r="B220" s="477">
        <v>25308</v>
      </c>
      <c r="C220" s="354">
        <v>29072</v>
      </c>
      <c r="D220" s="478">
        <v>29072</v>
      </c>
      <c r="E220" s="345">
        <f t="shared" si="17"/>
        <v>100</v>
      </c>
      <c r="F220" s="496">
        <v>36523.4</v>
      </c>
      <c r="G220" s="345">
        <f t="shared" si="18"/>
        <v>0.7959828493513748</v>
      </c>
      <c r="H220" s="478">
        <v>16905.2</v>
      </c>
      <c r="I220" s="480">
        <v>17464.6</v>
      </c>
      <c r="J220" s="481">
        <f t="shared" si="19"/>
        <v>103.30904100513449</v>
      </c>
      <c r="K220" s="356">
        <v>-0.9</v>
      </c>
      <c r="L220" s="464"/>
      <c r="M220" s="107"/>
      <c r="N220" s="107"/>
      <c r="O220" s="107"/>
      <c r="P220" s="107"/>
      <c r="Q220" s="107"/>
      <c r="R220" s="107"/>
    </row>
    <row r="221" spans="1:18" ht="12.75">
      <c r="A221" s="469" t="s">
        <v>280</v>
      </c>
      <c r="B221" s="477">
        <v>31837</v>
      </c>
      <c r="C221" s="354">
        <v>35755</v>
      </c>
      <c r="D221" s="478">
        <v>35755</v>
      </c>
      <c r="E221" s="345">
        <f t="shared" si="17"/>
        <v>100</v>
      </c>
      <c r="F221" s="496">
        <v>34407.9</v>
      </c>
      <c r="G221" s="345">
        <f t="shared" si="18"/>
        <v>1.0391508926729036</v>
      </c>
      <c r="H221" s="478">
        <v>18825.8</v>
      </c>
      <c r="I221" s="480">
        <v>18825.8</v>
      </c>
      <c r="J221" s="481">
        <f t="shared" si="19"/>
        <v>100</v>
      </c>
      <c r="K221" s="356">
        <v>-11.1</v>
      </c>
      <c r="L221" s="323"/>
      <c r="M221" s="107"/>
      <c r="N221" s="107"/>
      <c r="O221" s="107"/>
      <c r="P221" s="107"/>
      <c r="Q221" s="107"/>
      <c r="R221" s="107"/>
    </row>
    <row r="222" spans="1:18" ht="12.75">
      <c r="A222" s="469" t="s">
        <v>281</v>
      </c>
      <c r="B222" s="477">
        <v>51449</v>
      </c>
      <c r="C222" s="354">
        <v>55497</v>
      </c>
      <c r="D222" s="478">
        <v>55497</v>
      </c>
      <c r="E222" s="345">
        <f t="shared" si="17"/>
        <v>100</v>
      </c>
      <c r="F222" s="496">
        <v>52887.1</v>
      </c>
      <c r="G222" s="345">
        <f t="shared" si="18"/>
        <v>1.0493485178805417</v>
      </c>
      <c r="H222" s="478">
        <v>30727</v>
      </c>
      <c r="I222" s="480">
        <v>30727</v>
      </c>
      <c r="J222" s="481">
        <f t="shared" si="19"/>
        <v>100</v>
      </c>
      <c r="K222" s="356">
        <v>-0.4</v>
      </c>
      <c r="L222" s="323"/>
      <c r="M222" s="107"/>
      <c r="N222" s="107"/>
      <c r="O222" s="107"/>
      <c r="P222" s="107"/>
      <c r="Q222" s="107"/>
      <c r="R222" s="107"/>
    </row>
    <row r="223" spans="1:18" ht="12.75">
      <c r="A223" s="469" t="s">
        <v>282</v>
      </c>
      <c r="B223" s="477">
        <v>41336</v>
      </c>
      <c r="C223" s="354">
        <v>48485</v>
      </c>
      <c r="D223" s="478">
        <v>48485</v>
      </c>
      <c r="E223" s="345">
        <f t="shared" si="17"/>
        <v>100</v>
      </c>
      <c r="F223" s="496">
        <v>44003.6</v>
      </c>
      <c r="G223" s="345">
        <f t="shared" si="18"/>
        <v>1.1018416674999318</v>
      </c>
      <c r="H223" s="478">
        <v>24955.6</v>
      </c>
      <c r="I223" s="480">
        <v>24955.6</v>
      </c>
      <c r="J223" s="481">
        <f t="shared" si="19"/>
        <v>100</v>
      </c>
      <c r="K223" s="356">
        <v>-0.2</v>
      </c>
      <c r="L223" s="323"/>
      <c r="M223" s="107"/>
      <c r="N223" s="107"/>
      <c r="O223" s="107"/>
      <c r="P223" s="107"/>
      <c r="Q223" s="107"/>
      <c r="R223" s="107"/>
    </row>
    <row r="224" spans="1:18" ht="12.75">
      <c r="A224" s="497" t="s">
        <v>283</v>
      </c>
      <c r="B224" s="477">
        <v>28533</v>
      </c>
      <c r="C224" s="354">
        <v>33913</v>
      </c>
      <c r="D224" s="478">
        <v>33913</v>
      </c>
      <c r="E224" s="345">
        <f t="shared" si="17"/>
        <v>100</v>
      </c>
      <c r="F224" s="496">
        <v>30612.5</v>
      </c>
      <c r="G224" s="345">
        <f t="shared" si="18"/>
        <v>1.107815434871376</v>
      </c>
      <c r="H224" s="478">
        <v>18815.2</v>
      </c>
      <c r="I224" s="480">
        <v>18815.2</v>
      </c>
      <c r="J224" s="481">
        <f t="shared" si="19"/>
        <v>100</v>
      </c>
      <c r="K224" s="356">
        <v>-2.6</v>
      </c>
      <c r="L224" s="323"/>
      <c r="M224" s="107"/>
      <c r="N224" s="107"/>
      <c r="O224" s="107"/>
      <c r="P224" s="107"/>
      <c r="Q224" s="107"/>
      <c r="R224" s="107"/>
    </row>
    <row r="225" spans="1:18" ht="12.75">
      <c r="A225" s="340" t="s">
        <v>284</v>
      </c>
      <c r="B225" s="498">
        <v>41744</v>
      </c>
      <c r="C225" s="343">
        <v>46450.5</v>
      </c>
      <c r="D225" s="342">
        <v>46450.4</v>
      </c>
      <c r="E225" s="345">
        <f t="shared" si="17"/>
        <v>99.99978471706441</v>
      </c>
      <c r="F225" s="499">
        <v>43910.9</v>
      </c>
      <c r="G225" s="345">
        <f t="shared" si="18"/>
        <v>1.0578330209583497</v>
      </c>
      <c r="H225" s="341">
        <v>25453.1</v>
      </c>
      <c r="I225" s="342">
        <v>25453.1</v>
      </c>
      <c r="J225" s="481">
        <f t="shared" si="19"/>
        <v>100</v>
      </c>
      <c r="K225" s="348">
        <v>-1.8</v>
      </c>
      <c r="L225" s="323"/>
      <c r="M225" s="107"/>
      <c r="N225" s="107"/>
      <c r="O225" s="107"/>
      <c r="P225" s="107"/>
      <c r="Q225" s="107"/>
      <c r="R225" s="107"/>
    </row>
    <row r="226" spans="1:18" ht="12.75">
      <c r="A226" s="340" t="s">
        <v>285</v>
      </c>
      <c r="B226" s="498">
        <v>53252</v>
      </c>
      <c r="C226" s="343">
        <v>60958.4</v>
      </c>
      <c r="D226" s="342">
        <v>60958.4</v>
      </c>
      <c r="E226" s="345">
        <f t="shared" si="17"/>
        <v>100</v>
      </c>
      <c r="F226" s="499">
        <v>54883.9</v>
      </c>
      <c r="G226" s="345">
        <f t="shared" si="18"/>
        <v>1.1106790880385686</v>
      </c>
      <c r="H226" s="341">
        <v>31188</v>
      </c>
      <c r="I226" s="342">
        <v>31187.5</v>
      </c>
      <c r="J226" s="481">
        <f t="shared" si="19"/>
        <v>99.99839681928947</v>
      </c>
      <c r="K226" s="348">
        <v>-0.5</v>
      </c>
      <c r="L226" s="323"/>
      <c r="M226" s="107"/>
      <c r="N226" s="107"/>
      <c r="O226" s="107"/>
      <c r="P226" s="107"/>
      <c r="Q226" s="107"/>
      <c r="R226" s="107"/>
    </row>
    <row r="227" spans="1:18" ht="12.75">
      <c r="A227" s="482" t="s">
        <v>286</v>
      </c>
      <c r="B227" s="500">
        <v>62550</v>
      </c>
      <c r="C227" s="343">
        <v>71838</v>
      </c>
      <c r="D227" s="501">
        <v>71838</v>
      </c>
      <c r="E227" s="349">
        <f t="shared" si="17"/>
        <v>100</v>
      </c>
      <c r="F227" s="502">
        <v>70291.3</v>
      </c>
      <c r="G227" s="349">
        <f t="shared" si="18"/>
        <v>1.0220041456055016</v>
      </c>
      <c r="H227" s="501">
        <v>37145.4</v>
      </c>
      <c r="I227" s="503">
        <v>37145.4</v>
      </c>
      <c r="J227" s="504">
        <f t="shared" si="19"/>
        <v>100</v>
      </c>
      <c r="K227" s="348">
        <v>-2</v>
      </c>
      <c r="L227" s="323"/>
      <c r="M227" s="107"/>
      <c r="N227" s="107"/>
      <c r="O227" s="107"/>
      <c r="P227" s="107"/>
      <c r="Q227" s="107"/>
      <c r="R227" s="107"/>
    </row>
    <row r="228" spans="1:18" ht="12.75">
      <c r="A228" s="351" t="s">
        <v>287</v>
      </c>
      <c r="B228" s="477">
        <v>26314</v>
      </c>
      <c r="C228" s="477">
        <v>31470</v>
      </c>
      <c r="D228" s="352">
        <v>31470</v>
      </c>
      <c r="E228" s="505">
        <f aca="true" t="shared" si="20" ref="E228:E271">+(D228/C228)*100</f>
        <v>100</v>
      </c>
      <c r="F228" s="352">
        <v>17058.9</v>
      </c>
      <c r="G228" s="345">
        <f aca="true" t="shared" si="21" ref="G228:G271">+(D228/F228)</f>
        <v>1.844784833723159</v>
      </c>
      <c r="H228" s="352">
        <v>17214</v>
      </c>
      <c r="I228" s="352">
        <v>17213.9</v>
      </c>
      <c r="J228" s="506">
        <f>+(I228/H228)*100</f>
        <v>99.99941907749506</v>
      </c>
      <c r="K228" s="507">
        <v>0</v>
      </c>
      <c r="L228" s="323"/>
      <c r="M228" s="107"/>
      <c r="N228" s="107"/>
      <c r="O228" s="107"/>
      <c r="P228" s="107"/>
      <c r="Q228" s="107"/>
      <c r="R228" s="107"/>
    </row>
    <row r="229" spans="1:18" ht="12.75">
      <c r="A229" s="351" t="s">
        <v>288</v>
      </c>
      <c r="B229" s="477">
        <v>15589</v>
      </c>
      <c r="C229" s="477">
        <v>17185</v>
      </c>
      <c r="D229" s="352">
        <v>17185</v>
      </c>
      <c r="E229" s="505">
        <f>+(D229/C229)*100</f>
        <v>100</v>
      </c>
      <c r="F229" s="352">
        <v>14750.8</v>
      </c>
      <c r="G229" s="345">
        <f>+(D229/D228)</f>
        <v>0.5460756275818239</v>
      </c>
      <c r="H229" s="352">
        <v>9680</v>
      </c>
      <c r="I229" s="352">
        <v>9680</v>
      </c>
      <c r="J229" s="506">
        <f>+(I229/H229)*100</f>
        <v>100</v>
      </c>
      <c r="K229" s="507">
        <v>-1</v>
      </c>
      <c r="L229" s="323"/>
      <c r="M229" s="107"/>
      <c r="N229" s="107"/>
      <c r="O229" s="107"/>
      <c r="P229" s="107"/>
      <c r="Q229" s="107"/>
      <c r="R229" s="107"/>
    </row>
    <row r="230" spans="1:18" ht="12.75">
      <c r="A230" s="351" t="s">
        <v>289</v>
      </c>
      <c r="B230" s="477">
        <v>6188</v>
      </c>
      <c r="C230" s="477">
        <v>6392</v>
      </c>
      <c r="D230" s="352">
        <v>6392</v>
      </c>
      <c r="E230" s="505">
        <f t="shared" si="20"/>
        <v>100</v>
      </c>
      <c r="F230" s="352">
        <v>4124.7</v>
      </c>
      <c r="G230" s="345">
        <f t="shared" si="21"/>
        <v>1.5496884621911897</v>
      </c>
      <c r="H230" s="352">
        <v>4085.1</v>
      </c>
      <c r="I230" s="352">
        <v>4085.1</v>
      </c>
      <c r="J230" s="506">
        <f aca="true" t="shared" si="22" ref="J230:J271">+(I230/H230)*100</f>
        <v>100</v>
      </c>
      <c r="K230" s="507">
        <v>-0.1</v>
      </c>
      <c r="L230" s="323"/>
      <c r="M230" s="107"/>
      <c r="N230" s="107"/>
      <c r="O230" s="107"/>
      <c r="P230" s="107"/>
      <c r="Q230" s="107"/>
      <c r="R230" s="107"/>
    </row>
    <row r="231" spans="1:18" ht="12.75">
      <c r="A231" s="351" t="s">
        <v>290</v>
      </c>
      <c r="B231" s="477">
        <v>6401</v>
      </c>
      <c r="C231" s="477">
        <v>6634</v>
      </c>
      <c r="D231" s="352">
        <v>6634</v>
      </c>
      <c r="E231" s="505">
        <f t="shared" si="20"/>
        <v>100</v>
      </c>
      <c r="F231" s="352">
        <v>5265</v>
      </c>
      <c r="G231" s="345">
        <f t="shared" si="21"/>
        <v>1.2600189933523267</v>
      </c>
      <c r="H231" s="352">
        <v>4112.7</v>
      </c>
      <c r="I231" s="352">
        <v>4112.6</v>
      </c>
      <c r="J231" s="506">
        <f t="shared" si="22"/>
        <v>99.99756850730664</v>
      </c>
      <c r="K231" s="507">
        <v>0</v>
      </c>
      <c r="L231" s="323"/>
      <c r="M231" s="107"/>
      <c r="N231" s="107"/>
      <c r="O231" s="107"/>
      <c r="P231" s="107"/>
      <c r="Q231" s="107"/>
      <c r="R231" s="107"/>
    </row>
    <row r="232" spans="1:18" ht="12.75">
      <c r="A232" s="351" t="s">
        <v>291</v>
      </c>
      <c r="B232" s="477">
        <v>8212</v>
      </c>
      <c r="C232" s="477">
        <v>9325</v>
      </c>
      <c r="D232" s="352">
        <v>9325</v>
      </c>
      <c r="E232" s="505">
        <f t="shared" si="20"/>
        <v>100</v>
      </c>
      <c r="F232" s="352">
        <v>6659</v>
      </c>
      <c r="G232" s="345">
        <f t="shared" si="21"/>
        <v>1.4003604144766482</v>
      </c>
      <c r="H232" s="352">
        <v>5802.5</v>
      </c>
      <c r="I232" s="352">
        <v>5802.7</v>
      </c>
      <c r="J232" s="506">
        <f t="shared" si="22"/>
        <v>100.00344679017665</v>
      </c>
      <c r="K232" s="507">
        <v>0.4</v>
      </c>
      <c r="L232" s="323"/>
      <c r="M232" s="107"/>
      <c r="N232" s="107"/>
      <c r="O232" s="107"/>
      <c r="P232" s="107"/>
      <c r="Q232" s="107"/>
      <c r="R232" s="107"/>
    </row>
    <row r="233" spans="1:18" ht="12.75">
      <c r="A233" s="351" t="s">
        <v>292</v>
      </c>
      <c r="B233" s="477">
        <v>13487</v>
      </c>
      <c r="C233" s="477">
        <v>17305</v>
      </c>
      <c r="D233" s="352">
        <v>17305</v>
      </c>
      <c r="E233" s="505">
        <f t="shared" si="20"/>
        <v>100</v>
      </c>
      <c r="F233" s="352">
        <v>11219</v>
      </c>
      <c r="G233" s="345">
        <f t="shared" si="21"/>
        <v>1.5424725911400303</v>
      </c>
      <c r="H233" s="352">
        <v>11125</v>
      </c>
      <c r="I233" s="352">
        <v>11125</v>
      </c>
      <c r="J233" s="506">
        <f t="shared" si="22"/>
        <v>100</v>
      </c>
      <c r="K233" s="507">
        <v>-0.8</v>
      </c>
      <c r="L233" s="323"/>
      <c r="M233" s="107"/>
      <c r="N233" s="107"/>
      <c r="O233" s="107"/>
      <c r="P233" s="107"/>
      <c r="Q233" s="107"/>
      <c r="R233" s="107"/>
    </row>
    <row r="234" spans="1:18" ht="12.75">
      <c r="A234" s="351" t="s">
        <v>293</v>
      </c>
      <c r="B234" s="477">
        <v>11886</v>
      </c>
      <c r="C234" s="477">
        <v>13291</v>
      </c>
      <c r="D234" s="352">
        <v>13291</v>
      </c>
      <c r="E234" s="505">
        <f t="shared" si="20"/>
        <v>100</v>
      </c>
      <c r="F234" s="352">
        <v>9595</v>
      </c>
      <c r="G234" s="345">
        <f t="shared" si="21"/>
        <v>1.3852006253256905</v>
      </c>
      <c r="H234" s="352">
        <v>7885</v>
      </c>
      <c r="I234" s="352">
        <v>7885</v>
      </c>
      <c r="J234" s="506">
        <f t="shared" si="22"/>
        <v>100</v>
      </c>
      <c r="K234" s="507">
        <v>-0.6</v>
      </c>
      <c r="L234" s="323"/>
      <c r="M234" s="107"/>
      <c r="N234" s="107"/>
      <c r="O234" s="107"/>
      <c r="P234" s="107"/>
      <c r="Q234" s="107"/>
      <c r="R234" s="107"/>
    </row>
    <row r="235" spans="1:18" ht="12.75">
      <c r="A235" s="351" t="s">
        <v>294</v>
      </c>
      <c r="B235" s="477">
        <v>8737</v>
      </c>
      <c r="C235" s="477">
        <v>9907</v>
      </c>
      <c r="D235" s="352">
        <v>9907</v>
      </c>
      <c r="E235" s="505">
        <f t="shared" si="20"/>
        <v>100</v>
      </c>
      <c r="F235" s="352">
        <v>7647</v>
      </c>
      <c r="G235" s="345">
        <f t="shared" si="21"/>
        <v>1.2955407349287302</v>
      </c>
      <c r="H235" s="352">
        <v>5765.4</v>
      </c>
      <c r="I235" s="352">
        <v>5765.4</v>
      </c>
      <c r="J235" s="506">
        <f t="shared" si="22"/>
        <v>100</v>
      </c>
      <c r="K235" s="507">
        <v>-0.8</v>
      </c>
      <c r="L235" s="323"/>
      <c r="M235" s="107"/>
      <c r="N235" s="107"/>
      <c r="O235" s="107"/>
      <c r="P235" s="107"/>
      <c r="Q235" s="107"/>
      <c r="R235" s="107"/>
    </row>
    <row r="236" spans="1:18" ht="12.75">
      <c r="A236" s="351" t="s">
        <v>295</v>
      </c>
      <c r="B236" s="477">
        <v>10736</v>
      </c>
      <c r="C236" s="477">
        <v>11584</v>
      </c>
      <c r="D236" s="352">
        <v>11584</v>
      </c>
      <c r="E236" s="505">
        <f t="shared" si="20"/>
        <v>100</v>
      </c>
      <c r="F236" s="352">
        <v>9566.3</v>
      </c>
      <c r="G236" s="345">
        <f t="shared" si="21"/>
        <v>1.210917491611177</v>
      </c>
      <c r="H236" s="352">
        <v>7372.5</v>
      </c>
      <c r="I236" s="352">
        <v>7372.5</v>
      </c>
      <c r="J236" s="506">
        <f t="shared" si="22"/>
        <v>100</v>
      </c>
      <c r="K236" s="507">
        <v>0</v>
      </c>
      <c r="L236" s="323"/>
      <c r="M236" s="107"/>
      <c r="N236" s="107"/>
      <c r="O236" s="107"/>
      <c r="P236" s="107"/>
      <c r="Q236" s="107"/>
      <c r="R236" s="107"/>
    </row>
    <row r="237" spans="1:18" ht="12.75">
      <c r="A237" s="351" t="s">
        <v>296</v>
      </c>
      <c r="B237" s="477">
        <v>27994</v>
      </c>
      <c r="C237" s="477">
        <v>30286</v>
      </c>
      <c r="D237" s="352">
        <v>30286</v>
      </c>
      <c r="E237" s="505">
        <f t="shared" si="20"/>
        <v>100</v>
      </c>
      <c r="F237" s="352">
        <v>25830.9</v>
      </c>
      <c r="G237" s="345">
        <f t="shared" si="21"/>
        <v>1.1724717295951748</v>
      </c>
      <c r="H237" s="352">
        <v>17753.8</v>
      </c>
      <c r="I237" s="352">
        <v>17753.8</v>
      </c>
      <c r="J237" s="506">
        <f t="shared" si="22"/>
        <v>100</v>
      </c>
      <c r="K237" s="507">
        <v>-1.6</v>
      </c>
      <c r="L237" s="323"/>
      <c r="M237" s="107"/>
      <c r="N237" s="107"/>
      <c r="O237" s="107"/>
      <c r="P237" s="107"/>
      <c r="Q237" s="107"/>
      <c r="R237" s="107"/>
    </row>
    <row r="238" spans="1:18" ht="12.75">
      <c r="A238" s="351" t="s">
        <v>297</v>
      </c>
      <c r="B238" s="477">
        <v>21099</v>
      </c>
      <c r="C238" s="477">
        <v>24153</v>
      </c>
      <c r="D238" s="352">
        <v>24153</v>
      </c>
      <c r="E238" s="505">
        <f t="shared" si="20"/>
        <v>100</v>
      </c>
      <c r="F238" s="352">
        <v>18307.6</v>
      </c>
      <c r="G238" s="345">
        <f t="shared" si="21"/>
        <v>1.3192881644781402</v>
      </c>
      <c r="H238" s="352">
        <v>13616.1</v>
      </c>
      <c r="I238" s="352">
        <v>13616.1</v>
      </c>
      <c r="J238" s="506">
        <f t="shared" si="22"/>
        <v>100</v>
      </c>
      <c r="K238" s="507">
        <v>1.3</v>
      </c>
      <c r="L238" s="323"/>
      <c r="M238" s="107"/>
      <c r="N238" s="107"/>
      <c r="O238" s="107"/>
      <c r="P238" s="107"/>
      <c r="Q238" s="107"/>
      <c r="R238" s="107"/>
    </row>
    <row r="239" spans="1:18" ht="12.75">
      <c r="A239" s="351" t="s">
        <v>298</v>
      </c>
      <c r="B239" s="477">
        <v>5646</v>
      </c>
      <c r="C239" s="477">
        <v>5989</v>
      </c>
      <c r="D239" s="352">
        <v>5989</v>
      </c>
      <c r="E239" s="505">
        <f t="shared" si="20"/>
        <v>100</v>
      </c>
      <c r="F239" s="352">
        <v>4993.8</v>
      </c>
      <c r="G239" s="345">
        <f t="shared" si="21"/>
        <v>1.1992871160238696</v>
      </c>
      <c r="H239" s="352">
        <v>4064</v>
      </c>
      <c r="I239" s="352">
        <v>4064</v>
      </c>
      <c r="J239" s="506">
        <f t="shared" si="22"/>
        <v>100</v>
      </c>
      <c r="K239" s="507">
        <v>-0.5</v>
      </c>
      <c r="L239" s="323"/>
      <c r="M239" s="107"/>
      <c r="N239" s="107"/>
      <c r="O239" s="107"/>
      <c r="P239" s="107"/>
      <c r="Q239" s="107"/>
      <c r="R239" s="107"/>
    </row>
    <row r="240" spans="1:18" ht="12.75">
      <c r="A240" s="351" t="s">
        <v>299</v>
      </c>
      <c r="B240" s="477">
        <v>12247</v>
      </c>
      <c r="C240" s="477">
        <v>13587.7</v>
      </c>
      <c r="D240" s="352">
        <v>13508</v>
      </c>
      <c r="E240" s="505">
        <f t="shared" si="20"/>
        <v>99.41344009655792</v>
      </c>
      <c r="F240" s="352">
        <v>10865.8</v>
      </c>
      <c r="G240" s="345">
        <f t="shared" si="21"/>
        <v>1.2431666329216442</v>
      </c>
      <c r="H240" s="352">
        <v>7222.9</v>
      </c>
      <c r="I240" s="352">
        <v>7372.6</v>
      </c>
      <c r="J240" s="506">
        <f>+(I240/H240)*100</f>
        <v>102.0725747276025</v>
      </c>
      <c r="K240" s="507">
        <v>0</v>
      </c>
      <c r="L240" s="464"/>
      <c r="M240" s="107"/>
      <c r="N240" s="107"/>
      <c r="O240" s="107"/>
      <c r="P240" s="107"/>
      <c r="Q240" s="107"/>
      <c r="R240" s="107"/>
    </row>
    <row r="241" spans="1:18" ht="12.75">
      <c r="A241" s="351" t="s">
        <v>300</v>
      </c>
      <c r="B241" s="477">
        <v>10028</v>
      </c>
      <c r="C241" s="477">
        <v>12170.6</v>
      </c>
      <c r="D241" s="352">
        <v>12170.6</v>
      </c>
      <c r="E241" s="505">
        <f t="shared" si="20"/>
        <v>100</v>
      </c>
      <c r="F241" s="352">
        <v>10875.4</v>
      </c>
      <c r="G241" s="345">
        <f t="shared" si="21"/>
        <v>1.1190944700884566</v>
      </c>
      <c r="H241" s="352">
        <v>7215.8</v>
      </c>
      <c r="I241" s="352">
        <v>7215.8</v>
      </c>
      <c r="J241" s="506">
        <f t="shared" si="22"/>
        <v>100</v>
      </c>
      <c r="K241" s="507">
        <v>0</v>
      </c>
      <c r="L241" s="464"/>
      <c r="M241" s="107"/>
      <c r="N241" s="107"/>
      <c r="O241" s="107"/>
      <c r="P241" s="107"/>
      <c r="Q241" s="107"/>
      <c r="R241" s="107"/>
    </row>
    <row r="242" spans="1:18" ht="12.75">
      <c r="A242" s="351" t="s">
        <v>301</v>
      </c>
      <c r="B242" s="477">
        <v>28416</v>
      </c>
      <c r="C242" s="477">
        <v>33739.2</v>
      </c>
      <c r="D242" s="352">
        <v>33689.2</v>
      </c>
      <c r="E242" s="505">
        <f t="shared" si="20"/>
        <v>99.85180442926922</v>
      </c>
      <c r="F242" s="352">
        <v>23970.5</v>
      </c>
      <c r="G242" s="345">
        <f t="shared" si="21"/>
        <v>1.405444191819111</v>
      </c>
      <c r="H242" s="352">
        <v>18841.6</v>
      </c>
      <c r="I242" s="352">
        <v>18841.6</v>
      </c>
      <c r="J242" s="506">
        <f t="shared" si="22"/>
        <v>100</v>
      </c>
      <c r="K242" s="507">
        <v>0</v>
      </c>
      <c r="L242" s="464"/>
      <c r="M242" s="107"/>
      <c r="N242" s="107"/>
      <c r="O242" s="107"/>
      <c r="P242" s="107"/>
      <c r="Q242" s="107"/>
      <c r="R242" s="107"/>
    </row>
    <row r="243" spans="1:18" ht="12.75">
      <c r="A243" s="351" t="s">
        <v>302</v>
      </c>
      <c r="B243" s="477">
        <v>10382</v>
      </c>
      <c r="C243" s="477">
        <v>11539</v>
      </c>
      <c r="D243" s="352">
        <v>11539</v>
      </c>
      <c r="E243" s="505">
        <f t="shared" si="20"/>
        <v>100</v>
      </c>
      <c r="F243" s="352">
        <v>9365.3</v>
      </c>
      <c r="G243" s="345">
        <f t="shared" si="21"/>
        <v>1.232101480999007</v>
      </c>
      <c r="H243" s="352">
        <v>7534.8</v>
      </c>
      <c r="I243" s="352">
        <v>7534.8</v>
      </c>
      <c r="J243" s="506">
        <f t="shared" si="22"/>
        <v>100</v>
      </c>
      <c r="K243" s="507">
        <v>-0.5</v>
      </c>
      <c r="L243" s="464"/>
      <c r="M243" s="107"/>
      <c r="N243" s="107"/>
      <c r="O243" s="107"/>
      <c r="P243" s="107"/>
      <c r="Q243" s="107"/>
      <c r="R243" s="107"/>
    </row>
    <row r="244" spans="1:18" ht="12.75">
      <c r="A244" s="351" t="s">
        <v>303</v>
      </c>
      <c r="B244" s="477">
        <v>9886</v>
      </c>
      <c r="C244" s="477">
        <v>12532.2</v>
      </c>
      <c r="D244" s="352">
        <v>12532.2</v>
      </c>
      <c r="E244" s="505">
        <f t="shared" si="20"/>
        <v>100</v>
      </c>
      <c r="F244" s="352">
        <v>8705.3</v>
      </c>
      <c r="G244" s="345">
        <f t="shared" si="21"/>
        <v>1.4396057574121515</v>
      </c>
      <c r="H244" s="352">
        <v>7427.5</v>
      </c>
      <c r="I244" s="352">
        <v>7427.7</v>
      </c>
      <c r="J244" s="506">
        <f t="shared" si="22"/>
        <v>100.00269269606193</v>
      </c>
      <c r="K244" s="507">
        <v>-0.8</v>
      </c>
      <c r="L244" s="464"/>
      <c r="M244" s="107"/>
      <c r="N244" s="107"/>
      <c r="O244" s="107"/>
      <c r="P244" s="107"/>
      <c r="Q244" s="107"/>
      <c r="R244" s="107"/>
    </row>
    <row r="245" spans="1:18" ht="12.75">
      <c r="A245" s="351" t="s">
        <v>304</v>
      </c>
      <c r="B245" s="477">
        <v>23483</v>
      </c>
      <c r="C245" s="477">
        <v>32084.7</v>
      </c>
      <c r="D245" s="352">
        <v>32084.7</v>
      </c>
      <c r="E245" s="505">
        <f t="shared" si="20"/>
        <v>100</v>
      </c>
      <c r="F245" s="352">
        <v>18455.4</v>
      </c>
      <c r="G245" s="345">
        <f t="shared" si="21"/>
        <v>1.7384993010175882</v>
      </c>
      <c r="H245" s="352">
        <v>17123.6</v>
      </c>
      <c r="I245" s="352">
        <v>17457.5</v>
      </c>
      <c r="J245" s="506">
        <f t="shared" si="22"/>
        <v>101.94994043308651</v>
      </c>
      <c r="K245" s="507">
        <v>1.2</v>
      </c>
      <c r="L245" s="464"/>
      <c r="M245" s="107"/>
      <c r="N245" s="107"/>
      <c r="O245" s="107"/>
      <c r="P245" s="107"/>
      <c r="Q245" s="107"/>
      <c r="R245" s="107"/>
    </row>
    <row r="246" spans="1:18" ht="12.75">
      <c r="A246" s="351" t="s">
        <v>305</v>
      </c>
      <c r="B246" s="477">
        <v>24550</v>
      </c>
      <c r="C246" s="477">
        <v>34439</v>
      </c>
      <c r="D246" s="352">
        <v>34439</v>
      </c>
      <c r="E246" s="505">
        <f t="shared" si="20"/>
        <v>100</v>
      </c>
      <c r="F246" s="352">
        <v>18491.6</v>
      </c>
      <c r="G246" s="345">
        <f t="shared" si="21"/>
        <v>1.8624132038330918</v>
      </c>
      <c r="H246" s="352">
        <v>19512.7</v>
      </c>
      <c r="I246" s="352">
        <v>19512.7</v>
      </c>
      <c r="J246" s="506">
        <f t="shared" si="22"/>
        <v>100</v>
      </c>
      <c r="K246" s="507">
        <v>0</v>
      </c>
      <c r="L246" s="464"/>
      <c r="M246" s="107"/>
      <c r="N246" s="107"/>
      <c r="O246" s="107"/>
      <c r="P246" s="107"/>
      <c r="Q246" s="107"/>
      <c r="R246" s="107"/>
    </row>
    <row r="247" spans="1:18" ht="12.75">
      <c r="A247" s="351" t="s">
        <v>306</v>
      </c>
      <c r="B247" s="477">
        <v>11963</v>
      </c>
      <c r="C247" s="477">
        <v>14311</v>
      </c>
      <c r="D247" s="352">
        <v>14311</v>
      </c>
      <c r="E247" s="505">
        <f t="shared" si="20"/>
        <v>100</v>
      </c>
      <c r="F247" s="352">
        <v>10497.4</v>
      </c>
      <c r="G247" s="345">
        <f t="shared" si="21"/>
        <v>1.363289957513289</v>
      </c>
      <c r="H247" s="352">
        <v>7971</v>
      </c>
      <c r="I247" s="352">
        <v>7971</v>
      </c>
      <c r="J247" s="506">
        <f t="shared" si="22"/>
        <v>100</v>
      </c>
      <c r="K247" s="507">
        <v>-1.3</v>
      </c>
      <c r="L247" s="323"/>
      <c r="M247" s="107"/>
      <c r="N247" s="107"/>
      <c r="O247" s="107"/>
      <c r="P247" s="107"/>
      <c r="Q247" s="107"/>
      <c r="R247" s="107"/>
    </row>
    <row r="248" spans="1:18" ht="12.75">
      <c r="A248" s="351" t="s">
        <v>307</v>
      </c>
      <c r="B248" s="477">
        <v>18293</v>
      </c>
      <c r="C248" s="477">
        <v>21718</v>
      </c>
      <c r="D248" s="352">
        <v>21718</v>
      </c>
      <c r="E248" s="505">
        <f t="shared" si="20"/>
        <v>100</v>
      </c>
      <c r="F248" s="352">
        <v>16288.9</v>
      </c>
      <c r="G248" s="345">
        <f t="shared" si="21"/>
        <v>1.3333005912001425</v>
      </c>
      <c r="H248" s="352">
        <v>12100.7</v>
      </c>
      <c r="I248" s="352">
        <v>12100.7</v>
      </c>
      <c r="J248" s="506">
        <f t="shared" si="22"/>
        <v>100</v>
      </c>
      <c r="K248" s="507">
        <v>-1.7</v>
      </c>
      <c r="L248" s="323"/>
      <c r="M248" s="107"/>
      <c r="N248" s="107"/>
      <c r="O248" s="107"/>
      <c r="P248" s="107"/>
      <c r="Q248" s="107"/>
      <c r="R248" s="107"/>
    </row>
    <row r="249" spans="1:18" ht="12.75">
      <c r="A249" s="351" t="s">
        <v>308</v>
      </c>
      <c r="B249" s="477">
        <v>10375</v>
      </c>
      <c r="C249" s="477">
        <v>12127</v>
      </c>
      <c r="D249" s="352">
        <v>12127</v>
      </c>
      <c r="E249" s="505">
        <f t="shared" si="20"/>
        <v>100</v>
      </c>
      <c r="F249" s="352">
        <v>9539.1</v>
      </c>
      <c r="G249" s="345">
        <f t="shared" si="21"/>
        <v>1.2712939375832102</v>
      </c>
      <c r="H249" s="352">
        <v>7475.8</v>
      </c>
      <c r="I249" s="352">
        <v>7475.7</v>
      </c>
      <c r="J249" s="506">
        <f t="shared" si="22"/>
        <v>99.99866235051766</v>
      </c>
      <c r="K249" s="507">
        <v>-0.4</v>
      </c>
      <c r="L249" s="323"/>
      <c r="M249" s="107"/>
      <c r="N249" s="107"/>
      <c r="O249" s="107"/>
      <c r="P249" s="107"/>
      <c r="Q249" s="107"/>
      <c r="R249" s="107"/>
    </row>
    <row r="250" spans="1:18" ht="12.75">
      <c r="A250" s="351" t="s">
        <v>309</v>
      </c>
      <c r="B250" s="477">
        <v>8599</v>
      </c>
      <c r="C250" s="477">
        <v>9900</v>
      </c>
      <c r="D250" s="352">
        <v>9900</v>
      </c>
      <c r="E250" s="505">
        <f t="shared" si="20"/>
        <v>100</v>
      </c>
      <c r="F250" s="352">
        <v>8090.8</v>
      </c>
      <c r="G250" s="345">
        <f t="shared" si="21"/>
        <v>1.223612003757354</v>
      </c>
      <c r="H250" s="352">
        <v>6396.2</v>
      </c>
      <c r="I250" s="352">
        <v>6396.2</v>
      </c>
      <c r="J250" s="506">
        <f t="shared" si="22"/>
        <v>100</v>
      </c>
      <c r="K250" s="507">
        <v>-2.9</v>
      </c>
      <c r="L250" s="323"/>
      <c r="M250" s="107"/>
      <c r="N250" s="107"/>
      <c r="O250" s="107"/>
      <c r="P250" s="107"/>
      <c r="Q250" s="107"/>
      <c r="R250" s="107"/>
    </row>
    <row r="251" spans="1:18" ht="12.75">
      <c r="A251" s="351" t="s">
        <v>310</v>
      </c>
      <c r="B251" s="477">
        <v>6261</v>
      </c>
      <c r="C251" s="477">
        <v>6861</v>
      </c>
      <c r="D251" s="352">
        <v>6861</v>
      </c>
      <c r="E251" s="505">
        <f t="shared" si="20"/>
        <v>100</v>
      </c>
      <c r="F251" s="352">
        <v>5142.6</v>
      </c>
      <c r="G251" s="345">
        <f t="shared" si="21"/>
        <v>1.334150040835375</v>
      </c>
      <c r="H251" s="352">
        <v>4270.1</v>
      </c>
      <c r="I251" s="352">
        <v>4270.1</v>
      </c>
      <c r="J251" s="506">
        <f t="shared" si="22"/>
        <v>100</v>
      </c>
      <c r="K251" s="507">
        <v>-0.5</v>
      </c>
      <c r="L251" s="323"/>
      <c r="M251" s="107"/>
      <c r="N251" s="107"/>
      <c r="O251" s="107"/>
      <c r="P251" s="107"/>
      <c r="Q251" s="107"/>
      <c r="R251" s="107"/>
    </row>
    <row r="252" spans="1:18" ht="12.75">
      <c r="A252" s="469" t="s">
        <v>311</v>
      </c>
      <c r="B252" s="508">
        <v>18074</v>
      </c>
      <c r="C252" s="508">
        <v>20908.6</v>
      </c>
      <c r="D252" s="362">
        <v>20908.6</v>
      </c>
      <c r="E252" s="509">
        <f t="shared" si="20"/>
        <v>100</v>
      </c>
      <c r="F252" s="352">
        <v>14454.2</v>
      </c>
      <c r="G252" s="366">
        <f t="shared" si="21"/>
        <v>1.4465414896708222</v>
      </c>
      <c r="H252" s="362">
        <v>13280.1</v>
      </c>
      <c r="I252" s="362">
        <v>13280.1</v>
      </c>
      <c r="J252" s="510">
        <f t="shared" si="22"/>
        <v>100</v>
      </c>
      <c r="K252" s="511">
        <v>-2.3</v>
      </c>
      <c r="L252" s="323"/>
      <c r="M252" s="107"/>
      <c r="N252" s="107"/>
      <c r="O252" s="107"/>
      <c r="P252" s="107"/>
      <c r="Q252" s="107"/>
      <c r="R252" s="107"/>
    </row>
    <row r="253" spans="1:18" ht="12.75">
      <c r="A253" s="340" t="s">
        <v>312</v>
      </c>
      <c r="B253" s="498">
        <v>12147</v>
      </c>
      <c r="C253" s="498">
        <v>13993</v>
      </c>
      <c r="D253" s="342">
        <v>13993</v>
      </c>
      <c r="E253" s="512">
        <f t="shared" si="20"/>
        <v>100</v>
      </c>
      <c r="F253" s="342">
        <v>10961.7</v>
      </c>
      <c r="G253" s="349">
        <f t="shared" si="21"/>
        <v>1.2765355738617183</v>
      </c>
      <c r="H253" s="342">
        <v>8457.6</v>
      </c>
      <c r="I253" s="342">
        <v>8457.6</v>
      </c>
      <c r="J253" s="349">
        <f t="shared" si="22"/>
        <v>100</v>
      </c>
      <c r="K253" s="452">
        <v>0</v>
      </c>
      <c r="L253" s="323"/>
      <c r="M253" s="107"/>
      <c r="N253" s="107"/>
      <c r="O253" s="107"/>
      <c r="P253" s="107"/>
      <c r="Q253" s="107"/>
      <c r="R253" s="107"/>
    </row>
    <row r="254" spans="1:18" ht="13.5" thickBot="1">
      <c r="A254" s="513" t="s">
        <v>313</v>
      </c>
      <c r="B254" s="514">
        <v>10142</v>
      </c>
      <c r="C254" s="514">
        <v>11151.2</v>
      </c>
      <c r="D254" s="515">
        <v>11151.2</v>
      </c>
      <c r="E254" s="516">
        <f t="shared" si="20"/>
        <v>100</v>
      </c>
      <c r="F254" s="515">
        <v>8216.6</v>
      </c>
      <c r="G254" s="459">
        <f t="shared" si="21"/>
        <v>1.357155027626999</v>
      </c>
      <c r="H254" s="515">
        <v>7230.1</v>
      </c>
      <c r="I254" s="515">
        <v>7230.1</v>
      </c>
      <c r="J254" s="517">
        <f t="shared" si="22"/>
        <v>100</v>
      </c>
      <c r="K254" s="518">
        <v>-0.8</v>
      </c>
      <c r="L254" s="323"/>
      <c r="M254" s="107"/>
      <c r="N254" s="107"/>
      <c r="O254" s="107"/>
      <c r="P254" s="107"/>
      <c r="Q254" s="107"/>
      <c r="R254" s="107"/>
    </row>
    <row r="255" spans="1:18" ht="13.5" thickTop="1">
      <c r="A255" s="449"/>
      <c r="B255" s="493"/>
      <c r="C255" s="493"/>
      <c r="D255" s="461"/>
      <c r="E255" s="519"/>
      <c r="F255" s="461"/>
      <c r="G255" s="463"/>
      <c r="H255" s="461"/>
      <c r="I255" s="461"/>
      <c r="J255" s="463"/>
      <c r="K255" s="461"/>
      <c r="L255" s="323"/>
      <c r="M255" s="107"/>
      <c r="N255" s="107"/>
      <c r="O255" s="107"/>
      <c r="P255" s="107"/>
      <c r="Q255" s="107"/>
      <c r="R255" s="107"/>
    </row>
    <row r="256" spans="1:18" ht="13.5" thickBot="1">
      <c r="A256" s="323"/>
      <c r="B256" s="323"/>
      <c r="C256" s="323"/>
      <c r="D256" s="323"/>
      <c r="E256" s="323"/>
      <c r="F256" s="323"/>
      <c r="G256" s="323"/>
      <c r="H256" s="323"/>
      <c r="I256" s="323"/>
      <c r="J256" s="323"/>
      <c r="K256" s="323" t="s">
        <v>35</v>
      </c>
      <c r="L256" s="323"/>
      <c r="M256" s="107"/>
      <c r="N256" s="107"/>
      <c r="O256" s="107"/>
      <c r="P256" s="107"/>
      <c r="Q256" s="107"/>
      <c r="R256" s="107"/>
    </row>
    <row r="257" spans="1:18" ht="14.25" thickBot="1" thickTop="1">
      <c r="A257" s="317" t="s">
        <v>58</v>
      </c>
      <c r="B257" s="318" t="s">
        <v>2</v>
      </c>
      <c r="C257" s="318"/>
      <c r="D257" s="318"/>
      <c r="E257" s="318"/>
      <c r="F257" s="318"/>
      <c r="G257" s="319"/>
      <c r="H257" s="320" t="s">
        <v>87</v>
      </c>
      <c r="I257" s="318"/>
      <c r="J257" s="318"/>
      <c r="K257" s="495"/>
      <c r="L257" s="323"/>
      <c r="M257" s="107"/>
      <c r="N257" s="107"/>
      <c r="O257" s="107"/>
      <c r="P257" s="107"/>
      <c r="Q257" s="107"/>
      <c r="R257" s="107"/>
    </row>
    <row r="258" spans="1:18" ht="12.75">
      <c r="A258" s="324"/>
      <c r="B258" s="325" t="s">
        <v>31</v>
      </c>
      <c r="C258" s="326" t="s">
        <v>32</v>
      </c>
      <c r="D258" s="326" t="s">
        <v>61</v>
      </c>
      <c r="E258" s="327" t="s">
        <v>6</v>
      </c>
      <c r="F258" s="326" t="s">
        <v>61</v>
      </c>
      <c r="G258" s="326" t="s">
        <v>8</v>
      </c>
      <c r="H258" s="326" t="s">
        <v>88</v>
      </c>
      <c r="I258" s="326" t="s">
        <v>61</v>
      </c>
      <c r="J258" s="326" t="s">
        <v>6</v>
      </c>
      <c r="K258" s="328" t="s">
        <v>64</v>
      </c>
      <c r="L258" s="323"/>
      <c r="M258" s="107"/>
      <c r="N258" s="107"/>
      <c r="O258" s="107"/>
      <c r="P258" s="107"/>
      <c r="Q258" s="107"/>
      <c r="R258" s="107"/>
    </row>
    <row r="259" spans="1:18" ht="12.75">
      <c r="A259" s="329"/>
      <c r="B259" s="330"/>
      <c r="C259" s="331"/>
      <c r="D259" s="332" t="s">
        <v>89</v>
      </c>
      <c r="E259" s="327" t="s">
        <v>90</v>
      </c>
      <c r="F259" s="332" t="s">
        <v>89</v>
      </c>
      <c r="G259" s="326" t="s">
        <v>29</v>
      </c>
      <c r="H259" s="326" t="s">
        <v>10</v>
      </c>
      <c r="I259" s="333" t="s">
        <v>89</v>
      </c>
      <c r="J259" s="326"/>
      <c r="K259" s="328" t="s">
        <v>91</v>
      </c>
      <c r="L259" s="323"/>
      <c r="M259" s="107"/>
      <c r="N259" s="107"/>
      <c r="O259" s="107"/>
      <c r="P259" s="107"/>
      <c r="Q259" s="107"/>
      <c r="R259" s="107"/>
    </row>
    <row r="260" spans="1:18" ht="13.5" thickBot="1">
      <c r="A260" s="334"/>
      <c r="B260" s="335"/>
      <c r="C260" s="336"/>
      <c r="D260" s="337">
        <v>40178</v>
      </c>
      <c r="E260" s="338"/>
      <c r="F260" s="337">
        <v>39813</v>
      </c>
      <c r="G260" s="335"/>
      <c r="H260" s="336" t="s">
        <v>11</v>
      </c>
      <c r="I260" s="337">
        <v>40178</v>
      </c>
      <c r="J260" s="336"/>
      <c r="K260" s="339" t="s">
        <v>92</v>
      </c>
      <c r="L260" s="323"/>
      <c r="M260" s="107"/>
      <c r="N260" s="107"/>
      <c r="O260" s="107"/>
      <c r="P260" s="107"/>
      <c r="Q260" s="107"/>
      <c r="R260" s="107"/>
    </row>
    <row r="261" spans="1:18" ht="13.5" thickTop="1">
      <c r="A261" s="351" t="s">
        <v>314</v>
      </c>
      <c r="B261" s="477">
        <v>17160</v>
      </c>
      <c r="C261" s="477">
        <v>18762</v>
      </c>
      <c r="D261" s="352">
        <v>18762</v>
      </c>
      <c r="E261" s="505">
        <f t="shared" si="20"/>
        <v>100</v>
      </c>
      <c r="F261" s="352">
        <v>14226</v>
      </c>
      <c r="G261" s="345">
        <f t="shared" si="21"/>
        <v>1.3188528047237453</v>
      </c>
      <c r="H261" s="352">
        <v>10680</v>
      </c>
      <c r="I261" s="520">
        <v>10680</v>
      </c>
      <c r="J261" s="506">
        <f t="shared" si="22"/>
        <v>100</v>
      </c>
      <c r="K261" s="507">
        <v>0</v>
      </c>
      <c r="L261" s="323"/>
      <c r="M261" s="107"/>
      <c r="N261" s="107"/>
      <c r="O261" s="107"/>
      <c r="P261" s="107"/>
      <c r="Q261" s="107"/>
      <c r="R261" s="107"/>
    </row>
    <row r="262" spans="1:18" ht="12.75">
      <c r="A262" s="351" t="s">
        <v>315</v>
      </c>
      <c r="B262" s="477">
        <v>13089</v>
      </c>
      <c r="C262" s="477">
        <v>15515</v>
      </c>
      <c r="D262" s="352">
        <v>15515</v>
      </c>
      <c r="E262" s="505">
        <f t="shared" si="20"/>
        <v>100</v>
      </c>
      <c r="F262" s="352">
        <v>11646.7</v>
      </c>
      <c r="G262" s="345">
        <f t="shared" si="21"/>
        <v>1.3321370001803086</v>
      </c>
      <c r="H262" s="352">
        <v>9616.7</v>
      </c>
      <c r="I262" s="352">
        <v>9616.7</v>
      </c>
      <c r="J262" s="506">
        <f t="shared" si="22"/>
        <v>100</v>
      </c>
      <c r="K262" s="507">
        <v>-1.1</v>
      </c>
      <c r="L262" s="323"/>
      <c r="M262" s="107"/>
      <c r="N262" s="107"/>
      <c r="O262" s="107"/>
      <c r="P262" s="107"/>
      <c r="Q262" s="107"/>
      <c r="R262" s="107"/>
    </row>
    <row r="263" spans="1:18" ht="12.75">
      <c r="A263" s="351" t="s">
        <v>316</v>
      </c>
      <c r="B263" s="477">
        <v>19308</v>
      </c>
      <c r="C263" s="477">
        <v>22146</v>
      </c>
      <c r="D263" s="352">
        <v>22146</v>
      </c>
      <c r="E263" s="505">
        <f t="shared" si="20"/>
        <v>100</v>
      </c>
      <c r="F263" s="352">
        <v>18255.1</v>
      </c>
      <c r="G263" s="345">
        <f t="shared" si="21"/>
        <v>1.2131404374667902</v>
      </c>
      <c r="H263" s="352">
        <v>11708.3</v>
      </c>
      <c r="I263" s="352">
        <v>11708.3</v>
      </c>
      <c r="J263" s="506">
        <f t="shared" si="22"/>
        <v>100</v>
      </c>
      <c r="K263" s="507">
        <v>-0.8</v>
      </c>
      <c r="L263" s="323"/>
      <c r="M263" s="107"/>
      <c r="N263" s="107"/>
      <c r="O263" s="107"/>
      <c r="P263" s="107"/>
      <c r="Q263" s="107"/>
      <c r="R263" s="107"/>
    </row>
    <row r="264" spans="1:18" ht="12.75">
      <c r="A264" s="351" t="s">
        <v>317</v>
      </c>
      <c r="B264" s="477">
        <v>10908</v>
      </c>
      <c r="C264" s="477">
        <v>11428</v>
      </c>
      <c r="D264" s="352">
        <v>11428</v>
      </c>
      <c r="E264" s="505">
        <f t="shared" si="20"/>
        <v>100</v>
      </c>
      <c r="F264" s="352">
        <v>11437.7</v>
      </c>
      <c r="G264" s="345">
        <f t="shared" si="21"/>
        <v>0.9991519273979907</v>
      </c>
      <c r="H264" s="352">
        <v>6788.1</v>
      </c>
      <c r="I264" s="352">
        <v>6788.1</v>
      </c>
      <c r="J264" s="506">
        <f t="shared" si="22"/>
        <v>100</v>
      </c>
      <c r="K264" s="507">
        <v>0</v>
      </c>
      <c r="L264" s="323"/>
      <c r="M264" s="107"/>
      <c r="N264" s="107"/>
      <c r="O264" s="107"/>
      <c r="P264" s="107"/>
      <c r="Q264" s="107"/>
      <c r="R264" s="107"/>
    </row>
    <row r="265" spans="1:18" ht="12.75">
      <c r="A265" s="351" t="s">
        <v>318</v>
      </c>
      <c r="B265" s="477">
        <v>6059</v>
      </c>
      <c r="C265" s="477">
        <v>5768</v>
      </c>
      <c r="D265" s="352">
        <v>5768</v>
      </c>
      <c r="E265" s="505">
        <f t="shared" si="20"/>
        <v>100</v>
      </c>
      <c r="F265" s="352">
        <v>4062.2</v>
      </c>
      <c r="G265" s="345">
        <f t="shared" si="21"/>
        <v>1.4199202402638964</v>
      </c>
      <c r="H265" s="352">
        <v>3477.3</v>
      </c>
      <c r="I265" s="352">
        <v>3477.2</v>
      </c>
      <c r="J265" s="506">
        <f t="shared" si="22"/>
        <v>99.99712420556178</v>
      </c>
      <c r="K265" s="507">
        <v>-1</v>
      </c>
      <c r="L265" s="323"/>
      <c r="M265" s="107"/>
      <c r="N265" s="107"/>
      <c r="O265" s="107"/>
      <c r="P265" s="107"/>
      <c r="Q265" s="107"/>
      <c r="R265" s="107"/>
    </row>
    <row r="266" spans="1:18" ht="12.75">
      <c r="A266" s="351" t="s">
        <v>319</v>
      </c>
      <c r="B266" s="477">
        <v>15653</v>
      </c>
      <c r="C266" s="477">
        <v>18604</v>
      </c>
      <c r="D266" s="352">
        <v>18604</v>
      </c>
      <c r="E266" s="505">
        <f t="shared" si="20"/>
        <v>100</v>
      </c>
      <c r="F266" s="352">
        <v>13727.8</v>
      </c>
      <c r="G266" s="345">
        <f t="shared" si="21"/>
        <v>1.3552062238668978</v>
      </c>
      <c r="H266" s="352">
        <v>11578</v>
      </c>
      <c r="I266" s="520">
        <v>11578</v>
      </c>
      <c r="J266" s="506">
        <f t="shared" si="22"/>
        <v>100</v>
      </c>
      <c r="K266" s="507">
        <v>0</v>
      </c>
      <c r="L266" s="323"/>
      <c r="M266" s="107"/>
      <c r="N266" s="107"/>
      <c r="O266" s="107"/>
      <c r="P266" s="107"/>
      <c r="Q266" s="107"/>
      <c r="R266" s="107"/>
    </row>
    <row r="267" spans="1:18" ht="12.75">
      <c r="A267" s="351" t="s">
        <v>320</v>
      </c>
      <c r="B267" s="477">
        <v>9000</v>
      </c>
      <c r="C267" s="477">
        <v>10380</v>
      </c>
      <c r="D267" s="352">
        <v>10380</v>
      </c>
      <c r="E267" s="505">
        <f t="shared" si="20"/>
        <v>100</v>
      </c>
      <c r="F267" s="352">
        <v>8648.7</v>
      </c>
      <c r="G267" s="345">
        <f t="shared" si="21"/>
        <v>1.2001803739290298</v>
      </c>
      <c r="H267" s="352">
        <v>5299.5</v>
      </c>
      <c r="I267" s="352">
        <v>5299.5</v>
      </c>
      <c r="J267" s="506">
        <f t="shared" si="22"/>
        <v>100</v>
      </c>
      <c r="K267" s="507">
        <v>-1.3</v>
      </c>
      <c r="L267" s="323"/>
      <c r="M267" s="107"/>
      <c r="N267" s="107"/>
      <c r="O267" s="107"/>
      <c r="P267" s="107"/>
      <c r="Q267" s="107"/>
      <c r="R267" s="107"/>
    </row>
    <row r="268" spans="1:18" ht="12.75">
      <c r="A268" s="351" t="s">
        <v>321</v>
      </c>
      <c r="B268" s="477">
        <v>15677</v>
      </c>
      <c r="C268" s="477">
        <v>17692</v>
      </c>
      <c r="D268" s="352">
        <v>17692</v>
      </c>
      <c r="E268" s="505">
        <f t="shared" si="20"/>
        <v>100</v>
      </c>
      <c r="F268" s="352">
        <v>13649.5</v>
      </c>
      <c r="G268" s="345">
        <f t="shared" si="21"/>
        <v>1.2961646946774608</v>
      </c>
      <c r="H268" s="352">
        <v>10457.3</v>
      </c>
      <c r="I268" s="352">
        <v>10457.3</v>
      </c>
      <c r="J268" s="506">
        <f t="shared" si="22"/>
        <v>100</v>
      </c>
      <c r="K268" s="507">
        <v>-1.2</v>
      </c>
      <c r="L268" s="323"/>
      <c r="M268" s="107"/>
      <c r="N268" s="107"/>
      <c r="O268" s="107"/>
      <c r="P268" s="107"/>
      <c r="Q268" s="107"/>
      <c r="R268" s="107"/>
    </row>
    <row r="269" spans="1:18" ht="12.75">
      <c r="A269" s="351" t="s">
        <v>322</v>
      </c>
      <c r="B269" s="477">
        <v>17519</v>
      </c>
      <c r="C269" s="477">
        <v>20326</v>
      </c>
      <c r="D269" s="352">
        <v>20326</v>
      </c>
      <c r="E269" s="505">
        <f t="shared" si="20"/>
        <v>100</v>
      </c>
      <c r="F269" s="352">
        <v>12015.3</v>
      </c>
      <c r="G269" s="345">
        <f t="shared" si="21"/>
        <v>1.6916764458648557</v>
      </c>
      <c r="H269" s="352">
        <v>12055.6</v>
      </c>
      <c r="I269" s="352">
        <v>12055.6</v>
      </c>
      <c r="J269" s="506">
        <f t="shared" si="22"/>
        <v>100</v>
      </c>
      <c r="K269" s="507">
        <v>-1.5</v>
      </c>
      <c r="L269" s="323"/>
      <c r="M269" s="107"/>
      <c r="N269" s="107"/>
      <c r="O269" s="107"/>
      <c r="P269" s="107"/>
      <c r="Q269" s="107"/>
      <c r="R269" s="107"/>
    </row>
    <row r="270" spans="1:18" ht="12.75">
      <c r="A270" s="351" t="s">
        <v>323</v>
      </c>
      <c r="B270" s="477">
        <v>8641</v>
      </c>
      <c r="C270" s="477">
        <v>9363</v>
      </c>
      <c r="D270" s="352">
        <v>9363</v>
      </c>
      <c r="E270" s="505">
        <f t="shared" si="20"/>
        <v>100</v>
      </c>
      <c r="F270" s="352">
        <v>7147.9</v>
      </c>
      <c r="G270" s="345">
        <f t="shared" si="21"/>
        <v>1.309895213978931</v>
      </c>
      <c r="H270" s="352">
        <v>5915.4</v>
      </c>
      <c r="I270" s="352">
        <v>5915.4</v>
      </c>
      <c r="J270" s="506">
        <f t="shared" si="22"/>
        <v>100</v>
      </c>
      <c r="K270" s="507">
        <v>-0.6</v>
      </c>
      <c r="L270" s="323"/>
      <c r="M270" s="107"/>
      <c r="N270" s="107"/>
      <c r="O270" s="107"/>
      <c r="P270" s="107"/>
      <c r="Q270" s="107"/>
      <c r="R270" s="107"/>
    </row>
    <row r="271" spans="1:18" ht="13.5" thickBot="1">
      <c r="A271" s="340" t="s">
        <v>324</v>
      </c>
      <c r="B271" s="508">
        <v>8104</v>
      </c>
      <c r="C271" s="508">
        <v>8835</v>
      </c>
      <c r="D271" s="362">
        <v>8835</v>
      </c>
      <c r="E271" s="509">
        <f t="shared" si="20"/>
        <v>100</v>
      </c>
      <c r="F271" s="362">
        <v>6772.9</v>
      </c>
      <c r="G271" s="366">
        <f t="shared" si="21"/>
        <v>1.3044633761018176</v>
      </c>
      <c r="H271" s="362">
        <v>5339</v>
      </c>
      <c r="I271" s="330">
        <v>5339</v>
      </c>
      <c r="J271" s="510">
        <f t="shared" si="22"/>
        <v>100</v>
      </c>
      <c r="K271" s="511">
        <v>-0.5</v>
      </c>
      <c r="L271" s="323"/>
      <c r="M271" s="107"/>
      <c r="N271" s="107"/>
      <c r="O271" s="107"/>
      <c r="P271" s="107"/>
      <c r="Q271" s="107"/>
      <c r="R271" s="107"/>
    </row>
    <row r="272" spans="1:18" ht="13.5" thickBot="1">
      <c r="A272" s="438" t="s">
        <v>325</v>
      </c>
      <c r="B272" s="439">
        <f>SUM(B46:B271)</f>
        <v>4175868</v>
      </c>
      <c r="C272" s="440">
        <f>SUM(C46:C271)</f>
        <v>4840192.300000001</v>
      </c>
      <c r="D272" s="440">
        <v>4839703.1</v>
      </c>
      <c r="E272" s="443">
        <f>D272/C272*100</f>
        <v>99.9898929635502</v>
      </c>
      <c r="F272" s="440">
        <f>SUM(F46:F271)</f>
        <v>4650825.969999999</v>
      </c>
      <c r="G272" s="443">
        <f>D272/F272</f>
        <v>1.0406115238923896</v>
      </c>
      <c r="H272" s="440">
        <f>SUM(H46:H271)</f>
        <v>2743870.238000002</v>
      </c>
      <c r="I272" s="440">
        <f>SUM(I46:I271)</f>
        <v>2945733.7660000026</v>
      </c>
      <c r="J272" s="440">
        <f>I272/H272*100</f>
        <v>107.35689046822921</v>
      </c>
      <c r="K272" s="444">
        <f>SUM(K46:K271)</f>
        <v>-278.21100000000024</v>
      </c>
      <c r="L272" s="323"/>
      <c r="M272" s="107"/>
      <c r="N272" s="107"/>
      <c r="O272" s="107"/>
      <c r="P272" s="107"/>
      <c r="Q272" s="107"/>
      <c r="R272" s="107"/>
    </row>
    <row r="273" spans="1:18" ht="13.5" thickTop="1">
      <c r="A273" s="521"/>
      <c r="B273" s="325" t="s">
        <v>31</v>
      </c>
      <c r="C273" s="326" t="s">
        <v>32</v>
      </c>
      <c r="D273" s="326" t="s">
        <v>61</v>
      </c>
      <c r="E273" s="327" t="s">
        <v>6</v>
      </c>
      <c r="F273" s="326" t="s">
        <v>61</v>
      </c>
      <c r="G273" s="326" t="s">
        <v>8</v>
      </c>
      <c r="H273" s="522"/>
      <c r="I273" s="522"/>
      <c r="J273" s="522"/>
      <c r="K273" s="523"/>
      <c r="L273" s="323"/>
      <c r="M273" s="107"/>
      <c r="N273" s="107"/>
      <c r="O273" s="107"/>
      <c r="P273" s="107"/>
      <c r="Q273" s="107"/>
      <c r="R273" s="107"/>
    </row>
    <row r="274" spans="1:18" ht="12.75">
      <c r="A274" s="329" t="s">
        <v>326</v>
      </c>
      <c r="B274" s="330"/>
      <c r="C274" s="331"/>
      <c r="D274" s="332" t="s">
        <v>89</v>
      </c>
      <c r="E274" s="327" t="s">
        <v>90</v>
      </c>
      <c r="F274" s="332" t="s">
        <v>89</v>
      </c>
      <c r="G274" s="326" t="s">
        <v>29</v>
      </c>
      <c r="H274" s="449"/>
      <c r="I274" s="524"/>
      <c r="J274" s="449"/>
      <c r="K274" s="525"/>
      <c r="L274" s="449"/>
      <c r="M274" s="107"/>
      <c r="N274" s="107"/>
      <c r="O274" s="107"/>
      <c r="P274" s="107"/>
      <c r="Q274" s="107"/>
      <c r="R274" s="107"/>
    </row>
    <row r="275" spans="1:18" ht="13.5" thickBot="1">
      <c r="A275" s="334"/>
      <c r="B275" s="335"/>
      <c r="C275" s="336"/>
      <c r="D275" s="337">
        <v>40178</v>
      </c>
      <c r="E275" s="338"/>
      <c r="F275" s="337">
        <v>39813</v>
      </c>
      <c r="G275" s="335"/>
      <c r="H275" s="338"/>
      <c r="I275" s="526"/>
      <c r="J275" s="527"/>
      <c r="K275" s="339"/>
      <c r="L275" s="449"/>
      <c r="M275" s="107"/>
      <c r="N275" s="107"/>
      <c r="O275" s="107"/>
      <c r="P275" s="107"/>
      <c r="Q275" s="107"/>
      <c r="R275" s="107"/>
    </row>
    <row r="276" spans="1:18" ht="13.5" thickTop="1">
      <c r="A276" s="528" t="s">
        <v>327</v>
      </c>
      <c r="B276" s="529">
        <v>28800</v>
      </c>
      <c r="C276" s="530">
        <v>14891</v>
      </c>
      <c r="D276" s="530">
        <v>14891</v>
      </c>
      <c r="E276" s="531">
        <f>D276/C276*100</f>
        <v>100</v>
      </c>
      <c r="F276" s="530">
        <v>15507.5</v>
      </c>
      <c r="G276" s="531">
        <f>D276/F276</f>
        <v>0.9602450427212639</v>
      </c>
      <c r="H276" s="532" t="s">
        <v>328</v>
      </c>
      <c r="I276" s="532"/>
      <c r="J276" s="533"/>
      <c r="K276" s="534"/>
      <c r="L276" s="449"/>
      <c r="M276" s="107"/>
      <c r="N276" s="107"/>
      <c r="O276" s="107"/>
      <c r="P276" s="107"/>
      <c r="Q276" s="107"/>
      <c r="R276" s="107"/>
    </row>
    <row r="277" spans="1:18" ht="13.5" thickBot="1">
      <c r="A277" s="535" t="s">
        <v>329</v>
      </c>
      <c r="B277" s="341">
        <v>10000</v>
      </c>
      <c r="C277" s="342">
        <v>820</v>
      </c>
      <c r="D277" s="342">
        <v>820</v>
      </c>
      <c r="E277" s="379">
        <f>D277/C277*100</f>
        <v>100</v>
      </c>
      <c r="F277" s="342">
        <v>4347.5</v>
      </c>
      <c r="G277" s="536">
        <f>D277/F277</f>
        <v>0.18861414606095459</v>
      </c>
      <c r="H277" s="461" t="s">
        <v>330</v>
      </c>
      <c r="I277" s="461"/>
      <c r="J277" s="449"/>
      <c r="K277" s="525"/>
      <c r="L277" s="449"/>
      <c r="M277" s="107"/>
      <c r="N277" s="107"/>
      <c r="O277" s="107"/>
      <c r="P277" s="107"/>
      <c r="Q277" s="107"/>
      <c r="R277" s="107"/>
    </row>
    <row r="278" spans="1:18" ht="13.5" thickBot="1">
      <c r="A278" s="537" t="s">
        <v>52</v>
      </c>
      <c r="B278" s="415">
        <f>SUM(B276:B277)</f>
        <v>38800</v>
      </c>
      <c r="C278" s="416">
        <f>SUM(C276:C277)</f>
        <v>15711</v>
      </c>
      <c r="D278" s="416">
        <f>SUM(D276:D277)</f>
        <v>15711</v>
      </c>
      <c r="E278" s="538">
        <f>D278/C278*100</f>
        <v>100</v>
      </c>
      <c r="F278" s="416">
        <f>SUM(F276:F277)</f>
        <v>19855</v>
      </c>
      <c r="G278" s="417">
        <v>0.7</v>
      </c>
      <c r="H278" s="539"/>
      <c r="I278" s="540"/>
      <c r="J278" s="541"/>
      <c r="K278" s="542"/>
      <c r="L278" s="449"/>
      <c r="M278" s="107"/>
      <c r="N278" s="107"/>
      <c r="O278" s="107"/>
      <c r="P278" s="107"/>
      <c r="Q278" s="107"/>
      <c r="R278" s="107"/>
    </row>
    <row r="279" spans="1:18" ht="12.75">
      <c r="A279" s="537" t="s">
        <v>331</v>
      </c>
      <c r="B279" s="543"/>
      <c r="C279" s="544"/>
      <c r="D279" s="544"/>
      <c r="E279" s="545"/>
      <c r="F279" s="544"/>
      <c r="G279" s="546"/>
      <c r="H279" s="540"/>
      <c r="I279" s="540"/>
      <c r="J279" s="541"/>
      <c r="K279" s="542"/>
      <c r="L279" s="323"/>
      <c r="M279" s="107"/>
      <c r="N279" s="107"/>
      <c r="O279" s="107"/>
      <c r="P279" s="107"/>
      <c r="Q279" s="107"/>
      <c r="R279" s="107"/>
    </row>
    <row r="280" spans="1:18" ht="13.5" thickBot="1">
      <c r="A280" s="431" t="s">
        <v>332</v>
      </c>
      <c r="B280" s="547">
        <v>8329957</v>
      </c>
      <c r="C280" s="548">
        <v>10420158.4</v>
      </c>
      <c r="D280" s="548">
        <v>10412410.1</v>
      </c>
      <c r="E280" s="549">
        <f>D280/C280*100</f>
        <v>99.92564124553039</v>
      </c>
      <c r="F280" s="548">
        <v>9379925.8</v>
      </c>
      <c r="G280" s="549">
        <f>D280/F280</f>
        <v>1.1100738238249175</v>
      </c>
      <c r="H280" s="550"/>
      <c r="I280" s="550"/>
      <c r="J280" s="551"/>
      <c r="K280" s="552"/>
      <c r="L280" s="323"/>
      <c r="M280" s="107"/>
      <c r="N280" s="107"/>
      <c r="O280" s="107"/>
      <c r="P280" s="107"/>
      <c r="Q280" s="107"/>
      <c r="R280" s="107"/>
    </row>
    <row r="281" spans="1:18" ht="12.75">
      <c r="A281" s="329"/>
      <c r="B281" s="362"/>
      <c r="C281" s="363"/>
      <c r="D281" s="363"/>
      <c r="E281" s="366"/>
      <c r="F281" s="363"/>
      <c r="G281" s="366"/>
      <c r="H281" s="553"/>
      <c r="I281" s="461"/>
      <c r="J281" s="449"/>
      <c r="K281" s="525"/>
      <c r="L281" s="323"/>
      <c r="M281" s="107"/>
      <c r="N281" s="107"/>
      <c r="O281" s="107"/>
      <c r="P281" s="107"/>
      <c r="Q281" s="107"/>
      <c r="R281" s="107"/>
    </row>
    <row r="282" spans="1:18" ht="13.5" thickBot="1">
      <c r="A282" s="431" t="s">
        <v>333</v>
      </c>
      <c r="B282" s="547">
        <v>1537364.3</v>
      </c>
      <c r="C282" s="548">
        <v>1841467.4</v>
      </c>
      <c r="D282" s="548">
        <v>1803185.07</v>
      </c>
      <c r="E282" s="554">
        <f>D282/C282*100</f>
        <v>97.92109651248782</v>
      </c>
      <c r="F282" s="548">
        <v>1689996.93</v>
      </c>
      <c r="G282" s="554">
        <f>D282/F282</f>
        <v>1.066975352434516</v>
      </c>
      <c r="H282" s="553"/>
      <c r="I282" s="461"/>
      <c r="J282" s="449"/>
      <c r="K282" s="525"/>
      <c r="L282" s="323"/>
      <c r="M282" s="107"/>
      <c r="N282" s="107"/>
      <c r="O282" s="107"/>
      <c r="P282" s="107"/>
      <c r="Q282" s="107"/>
      <c r="R282" s="107"/>
    </row>
    <row r="283" spans="1:18" ht="12.75">
      <c r="A283" s="324"/>
      <c r="B283" s="555"/>
      <c r="C283" s="556"/>
      <c r="D283" s="556"/>
      <c r="E283" s="557"/>
      <c r="F283" s="556"/>
      <c r="G283" s="557"/>
      <c r="H283" s="553"/>
      <c r="I283" s="461"/>
      <c r="J283" s="449"/>
      <c r="K283" s="525"/>
      <c r="L283" s="323"/>
      <c r="M283" s="107"/>
      <c r="N283" s="107"/>
      <c r="O283" s="107"/>
      <c r="P283" s="107"/>
      <c r="Q283" s="107"/>
      <c r="R283" s="107"/>
    </row>
    <row r="284" spans="1:18" ht="13.5" thickBot="1">
      <c r="A284" s="558" t="s">
        <v>334</v>
      </c>
      <c r="B284" s="559">
        <f>SUM(B280:B283)</f>
        <v>9867321.3</v>
      </c>
      <c r="C284" s="560">
        <f>SUM(C280:C283)</f>
        <v>12261625.8</v>
      </c>
      <c r="D284" s="560">
        <f>SUM(D280:D283)</f>
        <v>12215595.17</v>
      </c>
      <c r="E284" s="441">
        <f>D284/C284*100</f>
        <v>99.62459603032413</v>
      </c>
      <c r="F284" s="560">
        <f>SUM(F280:F283)</f>
        <v>11069922.73</v>
      </c>
      <c r="G284" s="561">
        <f>D284/F284</f>
        <v>1.1034941677501664</v>
      </c>
      <c r="H284" s="490"/>
      <c r="I284" s="488"/>
      <c r="J284" s="562"/>
      <c r="K284" s="563"/>
      <c r="L284" s="323"/>
      <c r="M284" s="107"/>
      <c r="N284" s="107"/>
      <c r="O284" s="107"/>
      <c r="P284" s="107"/>
      <c r="Q284" s="107"/>
      <c r="R284" s="107"/>
    </row>
    <row r="285" spans="1:18" ht="13.5" thickTop="1">
      <c r="A285" s="323"/>
      <c r="B285" s="464"/>
      <c r="C285" s="464"/>
      <c r="D285" s="464"/>
      <c r="E285" s="323"/>
      <c r="F285" s="323"/>
      <c r="G285" s="323"/>
      <c r="H285" s="323"/>
      <c r="I285" s="323"/>
      <c r="J285" s="323"/>
      <c r="K285" s="323"/>
      <c r="L285" s="323"/>
      <c r="M285" s="107"/>
      <c r="N285" s="107"/>
      <c r="O285" s="107"/>
      <c r="P285" s="107"/>
      <c r="Q285" s="107"/>
      <c r="R285" s="107"/>
    </row>
    <row r="286" spans="1:18" ht="12.75">
      <c r="A286" s="323"/>
      <c r="B286" s="464"/>
      <c r="C286" s="464"/>
      <c r="D286" s="464"/>
      <c r="E286" s="323"/>
      <c r="F286" s="323"/>
      <c r="G286" s="323"/>
      <c r="H286" s="323"/>
      <c r="I286" s="323"/>
      <c r="J286" s="323"/>
      <c r="K286" s="323"/>
      <c r="L286" s="323"/>
      <c r="M286" s="107"/>
      <c r="N286" s="107"/>
      <c r="O286" s="107"/>
      <c r="P286" s="107"/>
      <c r="Q286" s="107"/>
      <c r="R286" s="107"/>
    </row>
    <row r="287" spans="1:18" ht="12.75">
      <c r="A287" s="323"/>
      <c r="B287" s="464"/>
      <c r="C287" s="464"/>
      <c r="D287" s="464"/>
      <c r="E287" s="323"/>
      <c r="F287" s="323"/>
      <c r="G287" s="323"/>
      <c r="H287" s="323"/>
      <c r="I287" s="323"/>
      <c r="J287" s="323"/>
      <c r="K287" s="323"/>
      <c r="L287" s="323"/>
      <c r="M287" s="107"/>
      <c r="N287" s="107"/>
      <c r="O287" s="107"/>
      <c r="P287" s="107"/>
      <c r="Q287" s="107"/>
      <c r="R287" s="107"/>
    </row>
    <row r="288" spans="1:18" ht="12.75">
      <c r="A288" s="323"/>
      <c r="B288" s="464"/>
      <c r="C288" s="464"/>
      <c r="D288" s="464"/>
      <c r="E288" s="323"/>
      <c r="F288" s="323"/>
      <c r="G288" s="323"/>
      <c r="H288" s="323"/>
      <c r="I288" s="323"/>
      <c r="J288" s="323"/>
      <c r="K288" s="323"/>
      <c r="L288" s="323"/>
      <c r="M288" s="107"/>
      <c r="N288" s="107"/>
      <c r="O288" s="107"/>
      <c r="P288" s="107"/>
      <c r="Q288" s="107"/>
      <c r="R288" s="107"/>
    </row>
    <row r="289" spans="1:18" ht="12.75">
      <c r="A289" s="323"/>
      <c r="B289" s="464"/>
      <c r="C289" s="464"/>
      <c r="D289" s="464"/>
      <c r="E289" s="323"/>
      <c r="F289" s="323"/>
      <c r="G289" s="323"/>
      <c r="H289" s="323"/>
      <c r="I289" s="323"/>
      <c r="J289" s="323"/>
      <c r="K289" s="323"/>
      <c r="L289" s="323"/>
      <c r="M289" s="107"/>
      <c r="N289" s="107"/>
      <c r="O289" s="107"/>
      <c r="P289" s="107"/>
      <c r="Q289" s="107"/>
      <c r="R289" s="107"/>
    </row>
    <row r="290" spans="1:18" ht="12.75">
      <c r="A290" s="323"/>
      <c r="B290" s="451"/>
      <c r="C290" s="323"/>
      <c r="D290" s="464"/>
      <c r="E290" s="323"/>
      <c r="F290" s="323"/>
      <c r="G290" s="323"/>
      <c r="H290" s="323"/>
      <c r="I290" s="323"/>
      <c r="J290" s="323"/>
      <c r="K290" s="323"/>
      <c r="L290" s="323"/>
      <c r="M290" s="107"/>
      <c r="N290" s="107"/>
      <c r="O290" s="107"/>
      <c r="P290" s="107"/>
      <c r="Q290" s="107"/>
      <c r="R290" s="107"/>
    </row>
    <row r="291" spans="1:18" ht="12.75">
      <c r="A291" s="323"/>
      <c r="B291" s="323"/>
      <c r="C291" s="323"/>
      <c r="D291" s="464"/>
      <c r="E291" s="323"/>
      <c r="F291" s="323"/>
      <c r="G291" s="323"/>
      <c r="H291" s="323"/>
      <c r="I291" s="323"/>
      <c r="J291" s="323"/>
      <c r="K291" s="323"/>
      <c r="L291" s="564"/>
      <c r="M291" s="107"/>
      <c r="N291" s="107"/>
      <c r="O291" s="107"/>
      <c r="P291" s="107"/>
      <c r="Q291" s="107"/>
      <c r="R291" s="107"/>
    </row>
    <row r="292" spans="1:18" ht="12.75">
      <c r="A292" s="323"/>
      <c r="B292" s="323"/>
      <c r="C292" s="323"/>
      <c r="D292" s="464"/>
      <c r="E292" s="323"/>
      <c r="F292" s="323"/>
      <c r="G292" s="323"/>
      <c r="H292" s="323"/>
      <c r="I292" s="323"/>
      <c r="J292" s="323"/>
      <c r="K292" s="323"/>
      <c r="L292" s="323"/>
      <c r="M292" s="107"/>
      <c r="N292" s="107"/>
      <c r="O292" s="107"/>
      <c r="P292" s="107"/>
      <c r="Q292" s="107"/>
      <c r="R292" s="107"/>
    </row>
    <row r="293" spans="1:18" ht="12.75">
      <c r="A293" s="323"/>
      <c r="B293" s="323"/>
      <c r="C293" s="323"/>
      <c r="D293" s="464"/>
      <c r="E293" s="323"/>
      <c r="F293" s="323"/>
      <c r="G293" s="323"/>
      <c r="H293" s="323"/>
      <c r="I293" s="323"/>
      <c r="J293" s="323"/>
      <c r="K293" s="323"/>
      <c r="L293" s="323"/>
      <c r="M293" s="107"/>
      <c r="N293" s="107"/>
      <c r="O293" s="107"/>
      <c r="P293" s="107"/>
      <c r="Q293" s="107"/>
      <c r="R293" s="107"/>
    </row>
    <row r="294" spans="1:18" ht="12.75">
      <c r="A294" s="323"/>
      <c r="B294" s="323"/>
      <c r="C294" s="323"/>
      <c r="D294" s="323"/>
      <c r="E294" s="323"/>
      <c r="F294" s="323"/>
      <c r="G294" s="323"/>
      <c r="H294" s="323"/>
      <c r="I294" s="323"/>
      <c r="J294" s="323"/>
      <c r="K294" s="323"/>
      <c r="L294" s="323"/>
      <c r="M294" s="107"/>
      <c r="N294" s="107"/>
      <c r="O294" s="107"/>
      <c r="P294" s="107"/>
      <c r="Q294" s="107"/>
      <c r="R294" s="107"/>
    </row>
    <row r="295" spans="1:18" ht="12.75">
      <c r="A295" s="323"/>
      <c r="B295" s="323"/>
      <c r="C295" s="323"/>
      <c r="D295" s="323"/>
      <c r="E295" s="323"/>
      <c r="F295" s="323"/>
      <c r="G295" s="323"/>
      <c r="H295" s="323"/>
      <c r="I295" s="323"/>
      <c r="J295" s="323"/>
      <c r="K295" s="323"/>
      <c r="L295" s="323"/>
      <c r="M295" s="107"/>
      <c r="N295" s="107"/>
      <c r="O295" s="107"/>
      <c r="P295" s="107"/>
      <c r="Q295" s="107"/>
      <c r="R295" s="107"/>
    </row>
    <row r="296" spans="1:18" ht="12.75">
      <c r="A296" s="323"/>
      <c r="B296" s="323"/>
      <c r="C296" s="323"/>
      <c r="D296" s="323"/>
      <c r="E296" s="323"/>
      <c r="F296" s="323"/>
      <c r="G296" s="323"/>
      <c r="H296" s="323"/>
      <c r="I296" s="323"/>
      <c r="J296" s="323"/>
      <c r="K296" s="323"/>
      <c r="L296" s="323"/>
      <c r="M296" s="107"/>
      <c r="N296" s="107"/>
      <c r="O296" s="107"/>
      <c r="P296" s="107"/>
      <c r="Q296" s="107"/>
      <c r="R296" s="107"/>
    </row>
    <row r="297" spans="1:18" ht="12.75">
      <c r="A297" s="451"/>
      <c r="B297" s="451"/>
      <c r="C297" s="451"/>
      <c r="D297" s="451"/>
      <c r="E297" s="451"/>
      <c r="F297" s="451"/>
      <c r="G297" s="451"/>
      <c r="H297" s="451"/>
      <c r="I297" s="451"/>
      <c r="J297" s="451"/>
      <c r="K297" s="451"/>
      <c r="L297" s="323"/>
      <c r="M297" s="107"/>
      <c r="N297" s="107"/>
      <c r="O297" s="107"/>
      <c r="P297" s="107"/>
      <c r="Q297" s="107"/>
      <c r="R297" s="107"/>
    </row>
    <row r="298" spans="1:18" ht="12.75">
      <c r="A298" s="451"/>
      <c r="B298" s="451"/>
      <c r="C298" s="451"/>
      <c r="D298" s="451"/>
      <c r="E298" s="451"/>
      <c r="F298" s="451"/>
      <c r="G298" s="451"/>
      <c r="H298" s="451"/>
      <c r="I298" s="451"/>
      <c r="J298" s="451"/>
      <c r="K298" s="451"/>
      <c r="L298" s="323"/>
      <c r="M298" s="107"/>
      <c r="N298" s="107"/>
      <c r="O298" s="107"/>
      <c r="P298" s="107"/>
      <c r="Q298" s="107"/>
      <c r="R298" s="107"/>
    </row>
    <row r="299" spans="1:18" ht="12.75">
      <c r="A299" s="565"/>
      <c r="B299" s="565"/>
      <c r="C299" s="565"/>
      <c r="D299" s="565"/>
      <c r="E299" s="565"/>
      <c r="F299" s="565"/>
      <c r="G299" s="565"/>
      <c r="H299" s="565"/>
      <c r="I299" s="565"/>
      <c r="J299" s="565"/>
      <c r="K299" s="565"/>
      <c r="L299" s="323"/>
      <c r="M299" s="107"/>
      <c r="N299" s="107"/>
      <c r="O299" s="107"/>
      <c r="P299" s="107"/>
      <c r="Q299" s="107"/>
      <c r="R299" s="107"/>
    </row>
    <row r="300" spans="1:18" ht="12.75">
      <c r="A300" s="565"/>
      <c r="B300" s="565"/>
      <c r="C300" s="565"/>
      <c r="D300" s="565"/>
      <c r="E300" s="565"/>
      <c r="F300" s="565"/>
      <c r="G300" s="565"/>
      <c r="H300" s="565"/>
      <c r="I300" s="565"/>
      <c r="J300" s="565"/>
      <c r="K300" s="565"/>
      <c r="L300" s="323"/>
      <c r="M300" s="107"/>
      <c r="N300" s="107"/>
      <c r="O300" s="107"/>
      <c r="P300" s="107"/>
      <c r="Q300" s="107"/>
      <c r="R300" s="107"/>
    </row>
    <row r="301" spans="1:18" ht="12.75">
      <c r="A301" s="565"/>
      <c r="B301" s="565"/>
      <c r="C301" s="565"/>
      <c r="D301" s="565"/>
      <c r="E301" s="565"/>
      <c r="F301" s="565"/>
      <c r="G301" s="565"/>
      <c r="H301" s="565"/>
      <c r="I301" s="565"/>
      <c r="J301" s="565"/>
      <c r="K301" s="565"/>
      <c r="L301" s="323"/>
      <c r="M301" s="107"/>
      <c r="N301" s="107"/>
      <c r="O301" s="107"/>
      <c r="P301" s="107"/>
      <c r="Q301" s="107"/>
      <c r="R301" s="107"/>
    </row>
    <row r="302" spans="1:18" ht="12.75">
      <c r="A302" s="565"/>
      <c r="B302" s="565"/>
      <c r="C302" s="565"/>
      <c r="D302" s="565"/>
      <c r="E302" s="565"/>
      <c r="F302" s="565"/>
      <c r="G302" s="565"/>
      <c r="H302" s="565"/>
      <c r="I302" s="565"/>
      <c r="J302" s="565"/>
      <c r="K302" s="565"/>
      <c r="L302" s="323"/>
      <c r="M302" s="107"/>
      <c r="N302" s="107"/>
      <c r="O302" s="107"/>
      <c r="P302" s="107"/>
      <c r="Q302" s="107"/>
      <c r="R302" s="107"/>
    </row>
    <row r="303" spans="1:18" ht="12.75">
      <c r="A303" s="565"/>
      <c r="B303" s="565"/>
      <c r="C303" s="565"/>
      <c r="D303" s="565"/>
      <c r="E303" s="565"/>
      <c r="F303" s="565"/>
      <c r="G303" s="565"/>
      <c r="H303" s="565"/>
      <c r="I303" s="565"/>
      <c r="J303" s="565"/>
      <c r="K303" s="565"/>
      <c r="L303" s="323"/>
      <c r="M303" s="107"/>
      <c r="N303" s="107"/>
      <c r="O303" s="107"/>
      <c r="P303" s="107"/>
      <c r="Q303" s="107"/>
      <c r="R303" s="107"/>
    </row>
    <row r="304" spans="1:18" ht="12.75">
      <c r="A304" s="565"/>
      <c r="B304" s="565"/>
      <c r="C304" s="565"/>
      <c r="D304" s="565"/>
      <c r="E304" s="565"/>
      <c r="F304" s="565"/>
      <c r="G304" s="565"/>
      <c r="H304" s="565"/>
      <c r="I304" s="565"/>
      <c r="J304" s="565"/>
      <c r="K304" s="565"/>
      <c r="L304" s="323"/>
      <c r="M304" s="107"/>
      <c r="N304" s="107"/>
      <c r="O304" s="107"/>
      <c r="P304" s="107"/>
      <c r="Q304" s="107"/>
      <c r="R304" s="107"/>
    </row>
    <row r="305" spans="1:18" ht="12.75">
      <c r="A305" s="565"/>
      <c r="B305" s="565"/>
      <c r="C305" s="565"/>
      <c r="D305" s="565"/>
      <c r="E305" s="565"/>
      <c r="F305" s="565"/>
      <c r="G305" s="565"/>
      <c r="H305" s="565"/>
      <c r="I305" s="565"/>
      <c r="J305" s="565"/>
      <c r="K305" s="565"/>
      <c r="L305" s="323"/>
      <c r="M305" s="107"/>
      <c r="N305" s="107"/>
      <c r="O305" s="107"/>
      <c r="P305" s="107"/>
      <c r="Q305" s="107"/>
      <c r="R305" s="107"/>
    </row>
    <row r="306" spans="1:18" ht="12.75">
      <c r="A306" s="565"/>
      <c r="B306" s="565"/>
      <c r="C306" s="565"/>
      <c r="D306" s="565"/>
      <c r="E306" s="565"/>
      <c r="F306" s="565"/>
      <c r="G306" s="565"/>
      <c r="H306" s="565"/>
      <c r="I306" s="565"/>
      <c r="J306" s="565"/>
      <c r="K306" s="565"/>
      <c r="L306" s="323"/>
      <c r="M306" s="107"/>
      <c r="N306" s="107"/>
      <c r="O306" s="107"/>
      <c r="P306" s="107"/>
      <c r="Q306" s="107"/>
      <c r="R306" s="107"/>
    </row>
    <row r="307" spans="1:18" ht="12.75">
      <c r="A307" s="565"/>
      <c r="B307" s="565"/>
      <c r="C307" s="565"/>
      <c r="D307" s="565"/>
      <c r="E307" s="565"/>
      <c r="F307" s="565"/>
      <c r="G307" s="565"/>
      <c r="H307" s="565"/>
      <c r="I307" s="565"/>
      <c r="J307" s="565"/>
      <c r="K307" s="565"/>
      <c r="L307" s="323"/>
      <c r="M307" s="107"/>
      <c r="N307" s="107"/>
      <c r="O307" s="107"/>
      <c r="P307" s="107"/>
      <c r="Q307" s="107"/>
      <c r="R307" s="107"/>
    </row>
    <row r="308" spans="12:18" ht="12.75">
      <c r="L308" s="107"/>
      <c r="M308" s="107"/>
      <c r="N308" s="107"/>
      <c r="O308" s="107"/>
      <c r="P308" s="107"/>
      <c r="Q308" s="107"/>
      <c r="R308" s="107"/>
    </row>
    <row r="309" spans="12:18" ht="12.75">
      <c r="L309" s="107"/>
      <c r="M309" s="107"/>
      <c r="N309" s="107"/>
      <c r="O309" s="107"/>
      <c r="P309" s="107"/>
      <c r="Q309" s="107"/>
      <c r="R309" s="107"/>
    </row>
    <row r="310" spans="12:18" ht="12.75">
      <c r="L310" s="107"/>
      <c r="M310" s="107"/>
      <c r="N310" s="107"/>
      <c r="O310" s="107"/>
      <c r="P310" s="107"/>
      <c r="Q310" s="107"/>
      <c r="R310" s="107"/>
    </row>
    <row r="311" spans="12:18" ht="12.75">
      <c r="L311" s="107"/>
      <c r="M311" s="107"/>
      <c r="N311" s="107"/>
      <c r="O311" s="107"/>
      <c r="P311" s="107"/>
      <c r="Q311" s="107"/>
      <c r="R311" s="107"/>
    </row>
    <row r="312" spans="12:18" ht="12.75">
      <c r="L312" s="107"/>
      <c r="M312" s="107"/>
      <c r="N312" s="107"/>
      <c r="O312" s="107"/>
      <c r="P312" s="107"/>
      <c r="Q312" s="107"/>
      <c r="R312" s="107"/>
    </row>
    <row r="313" spans="12:18" ht="12.75">
      <c r="L313" s="107"/>
      <c r="M313" s="107"/>
      <c r="N313" s="107"/>
      <c r="O313" s="107"/>
      <c r="P313" s="107"/>
      <c r="Q313" s="107"/>
      <c r="R313" s="107"/>
    </row>
    <row r="314" spans="12:18" ht="12.75">
      <c r="L314" s="107"/>
      <c r="M314" s="107"/>
      <c r="N314" s="107"/>
      <c r="O314" s="107"/>
      <c r="P314" s="107"/>
      <c r="Q314" s="107"/>
      <c r="R314" s="107"/>
    </row>
    <row r="315" spans="12:18" ht="12.75">
      <c r="L315" s="107"/>
      <c r="M315" s="107"/>
      <c r="N315" s="107"/>
      <c r="O315" s="107"/>
      <c r="P315" s="107"/>
      <c r="Q315" s="107"/>
      <c r="R315" s="107"/>
    </row>
    <row r="316" spans="12:18" ht="12.75">
      <c r="L316" s="107"/>
      <c r="M316" s="107"/>
      <c r="N316" s="107"/>
      <c r="O316" s="107"/>
      <c r="P316" s="107"/>
      <c r="Q316" s="107"/>
      <c r="R316" s="107"/>
    </row>
    <row r="317" spans="12:18" ht="12.75">
      <c r="L317" s="107"/>
      <c r="M317" s="107"/>
      <c r="N317" s="107"/>
      <c r="O317" s="107"/>
      <c r="P317" s="107"/>
      <c r="Q317" s="107"/>
      <c r="R317" s="107"/>
    </row>
    <row r="318" spans="12:18" ht="12.75">
      <c r="L318" s="107"/>
      <c r="M318" s="107"/>
      <c r="N318" s="107"/>
      <c r="O318" s="107"/>
      <c r="P318" s="107"/>
      <c r="Q318" s="107"/>
      <c r="R318" s="107"/>
    </row>
    <row r="319" spans="12:18" ht="12.75">
      <c r="L319" s="107"/>
      <c r="M319" s="107"/>
      <c r="N319" s="107"/>
      <c r="O319" s="107"/>
      <c r="P319" s="107"/>
      <c r="Q319" s="107"/>
      <c r="R319" s="107"/>
    </row>
    <row r="320" spans="12:18" ht="12.75">
      <c r="L320" s="107"/>
      <c r="M320" s="107"/>
      <c r="N320" s="107"/>
      <c r="O320" s="107"/>
      <c r="P320" s="107"/>
      <c r="Q320" s="107"/>
      <c r="R320" s="107"/>
    </row>
    <row r="321" spans="12:18" ht="12.75">
      <c r="L321" s="107"/>
      <c r="M321" s="107"/>
      <c r="N321" s="107"/>
      <c r="O321" s="107"/>
      <c r="P321" s="107"/>
      <c r="Q321" s="107"/>
      <c r="R321" s="107"/>
    </row>
    <row r="322" spans="12:18" ht="12.75">
      <c r="L322" s="107"/>
      <c r="M322" s="107"/>
      <c r="N322" s="107"/>
      <c r="O322" s="107"/>
      <c r="P322" s="107"/>
      <c r="Q322" s="107"/>
      <c r="R322" s="107"/>
    </row>
    <row r="323" spans="12:18" ht="12.75">
      <c r="L323" s="107"/>
      <c r="M323" s="107"/>
      <c r="N323" s="107"/>
      <c r="O323" s="107"/>
      <c r="P323" s="107"/>
      <c r="Q323" s="107"/>
      <c r="R323" s="107"/>
    </row>
    <row r="324" spans="12:18" ht="12.75">
      <c r="L324" s="107"/>
      <c r="M324" s="107"/>
      <c r="N324" s="107"/>
      <c r="O324" s="107"/>
      <c r="P324" s="107"/>
      <c r="Q324" s="107"/>
      <c r="R324" s="107"/>
    </row>
    <row r="325" spans="12:18" ht="12.75">
      <c r="L325" s="107"/>
      <c r="M325" s="107"/>
      <c r="N325" s="107"/>
      <c r="O325" s="107"/>
      <c r="P325" s="107"/>
      <c r="Q325" s="107"/>
      <c r="R325" s="107"/>
    </row>
    <row r="326" spans="12:18" ht="12.75">
      <c r="L326" s="107"/>
      <c r="M326" s="107"/>
      <c r="N326" s="107"/>
      <c r="O326" s="107"/>
      <c r="P326" s="107"/>
      <c r="Q326" s="107"/>
      <c r="R326" s="107"/>
    </row>
    <row r="327" spans="12:18" ht="12.75">
      <c r="L327" s="107"/>
      <c r="M327" s="107"/>
      <c r="N327" s="107"/>
      <c r="O327" s="107"/>
      <c r="P327" s="107"/>
      <c r="Q327" s="107"/>
      <c r="R327" s="107"/>
    </row>
    <row r="328" spans="12:18" ht="12.75">
      <c r="L328" s="107"/>
      <c r="M328" s="107"/>
      <c r="N328" s="107"/>
      <c r="O328" s="107"/>
      <c r="P328" s="107"/>
      <c r="Q328" s="107"/>
      <c r="R328" s="107"/>
    </row>
    <row r="329" spans="12:18" ht="12.75">
      <c r="L329" s="107"/>
      <c r="M329" s="107"/>
      <c r="N329" s="107"/>
      <c r="O329" s="107"/>
      <c r="P329" s="107"/>
      <c r="Q329" s="107"/>
      <c r="R329" s="107"/>
    </row>
    <row r="330" spans="12:18" ht="12.75">
      <c r="L330" s="107"/>
      <c r="M330" s="107"/>
      <c r="N330" s="107"/>
      <c r="O330" s="107"/>
      <c r="P330" s="107"/>
      <c r="Q330" s="107"/>
      <c r="R330" s="107"/>
    </row>
    <row r="331" spans="12:18" ht="12.75">
      <c r="L331" s="107"/>
      <c r="M331" s="107"/>
      <c r="N331" s="107"/>
      <c r="O331" s="107"/>
      <c r="P331" s="107"/>
      <c r="Q331" s="107"/>
      <c r="R331" s="107"/>
    </row>
    <row r="332" spans="12:18" ht="12.75">
      <c r="L332" s="107"/>
      <c r="M332" s="107"/>
      <c r="N332" s="107"/>
      <c r="O332" s="107"/>
      <c r="P332" s="107"/>
      <c r="Q332" s="107"/>
      <c r="R332" s="107"/>
    </row>
    <row r="333" spans="12:18" ht="12.75">
      <c r="L333" s="107"/>
      <c r="M333" s="107"/>
      <c r="N333" s="107"/>
      <c r="O333" s="107"/>
      <c r="P333" s="107"/>
      <c r="Q333" s="107"/>
      <c r="R333" s="107"/>
    </row>
    <row r="334" spans="12:18" ht="12.75">
      <c r="L334" s="107"/>
      <c r="M334" s="107"/>
      <c r="N334" s="107"/>
      <c r="O334" s="107"/>
      <c r="P334" s="107"/>
      <c r="Q334" s="107"/>
      <c r="R334" s="107"/>
    </row>
    <row r="335" spans="12:18" ht="12.75">
      <c r="L335" s="107"/>
      <c r="M335" s="107"/>
      <c r="N335" s="107"/>
      <c r="O335" s="107"/>
      <c r="P335" s="107"/>
      <c r="Q335" s="107"/>
      <c r="R335" s="107"/>
    </row>
    <row r="336" spans="12:18" ht="12.75">
      <c r="L336" s="107"/>
      <c r="M336" s="107"/>
      <c r="N336" s="107"/>
      <c r="O336" s="107"/>
      <c r="P336" s="107"/>
      <c r="Q336" s="107"/>
      <c r="R336" s="107"/>
    </row>
    <row r="337" spans="12:18" ht="12.75">
      <c r="L337" s="107"/>
      <c r="M337" s="107"/>
      <c r="N337" s="107"/>
      <c r="O337" s="107"/>
      <c r="P337" s="107"/>
      <c r="Q337" s="107"/>
      <c r="R337" s="107"/>
    </row>
    <row r="338" spans="12:18" ht="12.75">
      <c r="L338" s="107"/>
      <c r="M338" s="107"/>
      <c r="N338" s="107"/>
      <c r="O338" s="107"/>
      <c r="P338" s="107"/>
      <c r="Q338" s="107"/>
      <c r="R338" s="107"/>
    </row>
    <row r="339" spans="12:18" ht="12.75">
      <c r="L339" s="107"/>
      <c r="M339" s="107"/>
      <c r="N339" s="107"/>
      <c r="O339" s="107"/>
      <c r="P339" s="107"/>
      <c r="Q339" s="107"/>
      <c r="R339" s="107"/>
    </row>
    <row r="340" spans="12:18" ht="12.75">
      <c r="L340" s="107"/>
      <c r="M340" s="107"/>
      <c r="N340" s="107"/>
      <c r="O340" s="107"/>
      <c r="P340" s="107"/>
      <c r="Q340" s="107"/>
      <c r="R340" s="107"/>
    </row>
    <row r="341" spans="12:18" ht="12.75">
      <c r="L341" s="107"/>
      <c r="M341" s="107"/>
      <c r="N341" s="107"/>
      <c r="O341" s="107"/>
      <c r="P341" s="107"/>
      <c r="Q341" s="107"/>
      <c r="R341" s="107"/>
    </row>
    <row r="342" spans="12:18" ht="12.75">
      <c r="L342" s="107"/>
      <c r="M342" s="107"/>
      <c r="N342" s="107"/>
      <c r="O342" s="107"/>
      <c r="P342" s="107"/>
      <c r="Q342" s="107"/>
      <c r="R342" s="107"/>
    </row>
    <row r="343" spans="12:18" ht="12.75">
      <c r="L343" s="107"/>
      <c r="M343" s="107"/>
      <c r="N343" s="107"/>
      <c r="O343" s="107"/>
      <c r="P343" s="107"/>
      <c r="Q343" s="107"/>
      <c r="R343" s="107"/>
    </row>
    <row r="344" spans="12:18" ht="12.75">
      <c r="L344" s="107"/>
      <c r="M344" s="107"/>
      <c r="N344" s="107"/>
      <c r="O344" s="107"/>
      <c r="P344" s="107"/>
      <c r="Q344" s="107"/>
      <c r="R344" s="107"/>
    </row>
    <row r="345" spans="12:18" ht="12.75">
      <c r="L345" s="107"/>
      <c r="M345" s="107"/>
      <c r="N345" s="107"/>
      <c r="O345" s="107"/>
      <c r="P345" s="107"/>
      <c r="Q345" s="107"/>
      <c r="R345" s="107"/>
    </row>
    <row r="346" spans="12:18" ht="12.75">
      <c r="L346" s="107"/>
      <c r="M346" s="107"/>
      <c r="N346" s="107"/>
      <c r="O346" s="107"/>
      <c r="P346" s="107"/>
      <c r="Q346" s="107"/>
      <c r="R346" s="107"/>
    </row>
    <row r="347" spans="12:18" ht="12.75">
      <c r="L347" s="107"/>
      <c r="M347" s="107"/>
      <c r="N347" s="107"/>
      <c r="O347" s="107"/>
      <c r="P347" s="107"/>
      <c r="Q347" s="107"/>
      <c r="R347" s="107"/>
    </row>
    <row r="348" spans="12:18" ht="12.75">
      <c r="L348" s="107"/>
      <c r="M348" s="107"/>
      <c r="N348" s="107"/>
      <c r="O348" s="107"/>
      <c r="P348" s="107"/>
      <c r="Q348" s="107"/>
      <c r="R348" s="107"/>
    </row>
    <row r="349" spans="12:18" ht="12.75">
      <c r="L349" s="107"/>
      <c r="M349" s="107"/>
      <c r="N349" s="107"/>
      <c r="O349" s="107"/>
      <c r="P349" s="107"/>
      <c r="Q349" s="107"/>
      <c r="R349" s="107"/>
    </row>
    <row r="350" spans="12:18" ht="12.75">
      <c r="L350" s="107"/>
      <c r="M350" s="107"/>
      <c r="N350" s="107"/>
      <c r="O350" s="107"/>
      <c r="P350" s="107"/>
      <c r="Q350" s="107"/>
      <c r="R350" s="107"/>
    </row>
    <row r="351" spans="12:18" ht="12.75">
      <c r="L351" s="107"/>
      <c r="M351" s="107"/>
      <c r="N351" s="107"/>
      <c r="O351" s="107"/>
      <c r="P351" s="107"/>
      <c r="Q351" s="107"/>
      <c r="R351" s="107"/>
    </row>
    <row r="352" spans="12:18" ht="12.75">
      <c r="L352" s="107"/>
      <c r="M352" s="107"/>
      <c r="N352" s="107"/>
      <c r="O352" s="107"/>
      <c r="P352" s="107"/>
      <c r="Q352" s="107"/>
      <c r="R352" s="107"/>
    </row>
    <row r="353" spans="12:18" ht="12.75">
      <c r="L353" s="107"/>
      <c r="M353" s="107"/>
      <c r="N353" s="107"/>
      <c r="O353" s="107"/>
      <c r="P353" s="107"/>
      <c r="Q353" s="107"/>
      <c r="R353" s="107"/>
    </row>
    <row r="354" spans="12:18" ht="12.75">
      <c r="L354" s="107"/>
      <c r="M354" s="107"/>
      <c r="N354" s="107"/>
      <c r="O354" s="107"/>
      <c r="P354" s="107"/>
      <c r="Q354" s="107"/>
      <c r="R354" s="107"/>
    </row>
    <row r="355" spans="12:18" ht="12.75">
      <c r="L355" s="107"/>
      <c r="M355" s="107"/>
      <c r="N355" s="107"/>
      <c r="O355" s="107"/>
      <c r="P355" s="107"/>
      <c r="Q355" s="107"/>
      <c r="R355" s="107"/>
    </row>
    <row r="356" spans="12:18" ht="12.75">
      <c r="L356" s="107"/>
      <c r="M356" s="107"/>
      <c r="N356" s="107"/>
      <c r="O356" s="107"/>
      <c r="P356" s="107"/>
      <c r="Q356" s="107"/>
      <c r="R356" s="107"/>
    </row>
    <row r="357" spans="12:18" ht="12.75">
      <c r="L357" s="107"/>
      <c r="M357" s="107"/>
      <c r="N357" s="107"/>
      <c r="O357" s="107"/>
      <c r="P357" s="107"/>
      <c r="Q357" s="107"/>
      <c r="R357" s="107"/>
    </row>
    <row r="358" spans="12:18" ht="12.75">
      <c r="L358" s="107"/>
      <c r="M358" s="107"/>
      <c r="N358" s="107"/>
      <c r="O358" s="107"/>
      <c r="P358" s="107"/>
      <c r="Q358" s="107"/>
      <c r="R358" s="107"/>
    </row>
    <row r="359" spans="12:18" ht="12.75">
      <c r="L359" s="107"/>
      <c r="M359" s="107"/>
      <c r="N359" s="107"/>
      <c r="O359" s="107"/>
      <c r="P359" s="107"/>
      <c r="Q359" s="107"/>
      <c r="R359" s="107"/>
    </row>
    <row r="360" spans="12:18" ht="12.75">
      <c r="L360" s="107"/>
      <c r="M360" s="107"/>
      <c r="N360" s="107"/>
      <c r="O360" s="107"/>
      <c r="P360" s="107"/>
      <c r="Q360" s="107"/>
      <c r="R360" s="107"/>
    </row>
    <row r="361" spans="12:18" ht="12.75">
      <c r="L361" s="107"/>
      <c r="M361" s="107"/>
      <c r="N361" s="107"/>
      <c r="O361" s="107"/>
      <c r="P361" s="107"/>
      <c r="Q361" s="107"/>
      <c r="R361" s="107"/>
    </row>
    <row r="362" spans="12:18" ht="12.75">
      <c r="L362" s="107"/>
      <c r="M362" s="107"/>
      <c r="N362" s="107"/>
      <c r="O362" s="107"/>
      <c r="P362" s="107"/>
      <c r="Q362" s="107"/>
      <c r="R362" s="107"/>
    </row>
    <row r="363" spans="12:18" ht="12.75">
      <c r="L363" s="107"/>
      <c r="M363" s="107"/>
      <c r="N363" s="107"/>
      <c r="O363" s="107"/>
      <c r="P363" s="107"/>
      <c r="Q363" s="107"/>
      <c r="R363" s="107"/>
    </row>
    <row r="364" spans="12:18" ht="12.75">
      <c r="L364" s="107"/>
      <c r="M364" s="107"/>
      <c r="N364" s="107"/>
      <c r="O364" s="107"/>
      <c r="P364" s="107"/>
      <c r="Q364" s="107"/>
      <c r="R364" s="107"/>
    </row>
    <row r="365" spans="12:18" ht="12.75">
      <c r="L365" s="107"/>
      <c r="M365" s="107"/>
      <c r="N365" s="107"/>
      <c r="O365" s="107"/>
      <c r="P365" s="107"/>
      <c r="Q365" s="107"/>
      <c r="R365" s="107"/>
    </row>
    <row r="366" spans="12:18" ht="12.75">
      <c r="L366" s="107"/>
      <c r="M366" s="107"/>
      <c r="N366" s="107"/>
      <c r="O366" s="107"/>
      <c r="P366" s="107"/>
      <c r="Q366" s="107"/>
      <c r="R366" s="107"/>
    </row>
    <row r="367" spans="12:18" ht="12.75">
      <c r="L367" s="107"/>
      <c r="M367" s="107"/>
      <c r="N367" s="107"/>
      <c r="O367" s="107"/>
      <c r="P367" s="107"/>
      <c r="Q367" s="107"/>
      <c r="R367" s="107"/>
    </row>
    <row r="368" spans="12:18" ht="12.75">
      <c r="L368" s="107"/>
      <c r="M368" s="107"/>
      <c r="N368" s="107"/>
      <c r="O368" s="107"/>
      <c r="P368" s="107"/>
      <c r="Q368" s="107"/>
      <c r="R368" s="107"/>
    </row>
    <row r="369" spans="12:18" ht="12.75">
      <c r="L369" s="107"/>
      <c r="M369" s="107"/>
      <c r="N369" s="107"/>
      <c r="O369" s="107"/>
      <c r="P369" s="107"/>
      <c r="Q369" s="107"/>
      <c r="R369" s="107"/>
    </row>
    <row r="370" spans="12:18" ht="12.75">
      <c r="L370" s="107"/>
      <c r="M370" s="107"/>
      <c r="N370" s="107"/>
      <c r="O370" s="107"/>
      <c r="P370" s="107"/>
      <c r="Q370" s="107"/>
      <c r="R370" s="107"/>
    </row>
    <row r="371" spans="12:18" ht="12.75">
      <c r="L371" s="107"/>
      <c r="M371" s="107"/>
      <c r="N371" s="107"/>
      <c r="O371" s="107"/>
      <c r="P371" s="107"/>
      <c r="Q371" s="107"/>
      <c r="R371" s="107"/>
    </row>
    <row r="372" spans="12:18" ht="12.75">
      <c r="L372" s="107"/>
      <c r="M372" s="107"/>
      <c r="N372" s="107"/>
      <c r="O372" s="107"/>
      <c r="P372" s="107"/>
      <c r="Q372" s="107"/>
      <c r="R372" s="107"/>
    </row>
    <row r="373" spans="12:18" ht="12.75">
      <c r="L373" s="107"/>
      <c r="M373" s="107"/>
      <c r="N373" s="107"/>
      <c r="O373" s="107"/>
      <c r="P373" s="107"/>
      <c r="Q373" s="107"/>
      <c r="R373" s="107"/>
    </row>
    <row r="374" spans="12:18" ht="12.75">
      <c r="L374" s="171"/>
      <c r="M374" s="107"/>
      <c r="N374" s="107"/>
      <c r="O374" s="107"/>
      <c r="P374" s="107"/>
      <c r="Q374" s="107"/>
      <c r="R374" s="107"/>
    </row>
    <row r="375" spans="12:18" ht="12.75">
      <c r="L375" s="171"/>
      <c r="M375" s="107"/>
      <c r="N375" s="107"/>
      <c r="O375" s="107"/>
      <c r="P375" s="107"/>
      <c r="Q375" s="107"/>
      <c r="R375" s="107"/>
    </row>
    <row r="376" spans="12:18" ht="12.75">
      <c r="L376" s="171"/>
      <c r="M376" s="107"/>
      <c r="N376" s="107"/>
      <c r="O376" s="107"/>
      <c r="P376" s="107"/>
      <c r="Q376" s="107"/>
      <c r="R376" s="107"/>
    </row>
    <row r="377" spans="12:18" ht="12.75">
      <c r="L377" s="107"/>
      <c r="M377" s="107"/>
      <c r="N377" s="107"/>
      <c r="O377" s="107"/>
      <c r="P377" s="107"/>
      <c r="Q377" s="107"/>
      <c r="R377" s="107"/>
    </row>
    <row r="378" spans="12:18" ht="12.75">
      <c r="L378" s="107"/>
      <c r="M378" s="107"/>
      <c r="N378" s="107"/>
      <c r="O378" s="107"/>
      <c r="P378" s="107"/>
      <c r="Q378" s="107"/>
      <c r="R378" s="107"/>
    </row>
    <row r="379" spans="12:18" ht="12.75">
      <c r="L379" s="107"/>
      <c r="M379" s="107"/>
      <c r="N379" s="107"/>
      <c r="O379" s="107"/>
      <c r="P379" s="107"/>
      <c r="Q379" s="107"/>
      <c r="R379" s="107"/>
    </row>
    <row r="380" spans="12:18" ht="12.75">
      <c r="L380" s="107"/>
      <c r="M380" s="107"/>
      <c r="N380" s="107"/>
      <c r="O380" s="107"/>
      <c r="P380" s="107"/>
      <c r="Q380" s="107"/>
      <c r="R380" s="107"/>
    </row>
    <row r="381" spans="12:18" ht="12.75">
      <c r="L381" s="107"/>
      <c r="M381" s="107"/>
      <c r="N381" s="107"/>
      <c r="O381" s="107"/>
      <c r="P381" s="107"/>
      <c r="Q381" s="107"/>
      <c r="R381" s="107"/>
    </row>
    <row r="382" spans="12:18" ht="12.75">
      <c r="L382" s="107"/>
      <c r="M382" s="107"/>
      <c r="N382" s="107"/>
      <c r="O382" s="107"/>
      <c r="P382" s="107"/>
      <c r="Q382" s="107"/>
      <c r="R382" s="107"/>
    </row>
    <row r="383" spans="12:18" ht="12.75">
      <c r="L383" s="107"/>
      <c r="M383" s="107"/>
      <c r="N383" s="107"/>
      <c r="O383" s="107"/>
      <c r="P383" s="107"/>
      <c r="Q383" s="107"/>
      <c r="R383" s="107"/>
    </row>
    <row r="384" spans="12:18" ht="12.75">
      <c r="L384" s="107"/>
      <c r="M384" s="107"/>
      <c r="N384" s="107"/>
      <c r="O384" s="107"/>
      <c r="P384" s="107"/>
      <c r="Q384" s="107"/>
      <c r="R384" s="107"/>
    </row>
    <row r="385" spans="12:18" ht="12.75">
      <c r="L385" s="107"/>
      <c r="M385" s="107"/>
      <c r="N385" s="107"/>
      <c r="O385" s="107"/>
      <c r="P385" s="107"/>
      <c r="Q385" s="107"/>
      <c r="R385" s="107"/>
    </row>
    <row r="386" spans="12:18" ht="12.75">
      <c r="L386" s="107"/>
      <c r="M386" s="107"/>
      <c r="N386" s="107"/>
      <c r="O386" s="107"/>
      <c r="P386" s="107"/>
      <c r="Q386" s="107"/>
      <c r="R386" s="107"/>
    </row>
    <row r="387" spans="12:18" ht="12.75">
      <c r="L387" s="107"/>
      <c r="M387" s="107"/>
      <c r="N387" s="107"/>
      <c r="O387" s="107"/>
      <c r="P387" s="107"/>
      <c r="Q387" s="107"/>
      <c r="R387" s="107"/>
    </row>
    <row r="388" spans="12:18" ht="12.75">
      <c r="L388" s="107"/>
      <c r="M388" s="107"/>
      <c r="N388" s="107"/>
      <c r="O388" s="107"/>
      <c r="P388" s="107"/>
      <c r="Q388" s="107"/>
      <c r="R388" s="107"/>
    </row>
    <row r="389" spans="12:18" ht="12.75">
      <c r="L389" s="107"/>
      <c r="M389" s="107"/>
      <c r="N389" s="107"/>
      <c r="O389" s="107"/>
      <c r="P389" s="107"/>
      <c r="Q389" s="107"/>
      <c r="R389" s="107"/>
    </row>
    <row r="390" spans="12:18" ht="12.75">
      <c r="L390" s="107"/>
      <c r="M390" s="107"/>
      <c r="N390" s="107"/>
      <c r="O390" s="107"/>
      <c r="P390" s="107"/>
      <c r="Q390" s="107"/>
      <c r="R390" s="107"/>
    </row>
    <row r="391" spans="12:18" ht="12.75">
      <c r="L391" s="107"/>
      <c r="M391" s="107"/>
      <c r="N391" s="107"/>
      <c r="O391" s="107"/>
      <c r="P391" s="107"/>
      <c r="Q391" s="107"/>
      <c r="R391" s="107"/>
    </row>
    <row r="392" spans="12:18" ht="12.75">
      <c r="L392" s="107"/>
      <c r="M392" s="107"/>
      <c r="N392" s="107"/>
      <c r="O392" s="107"/>
      <c r="P392" s="107"/>
      <c r="Q392" s="107"/>
      <c r="R392" s="107"/>
    </row>
    <row r="393" spans="12:18" ht="12.75">
      <c r="L393" s="107"/>
      <c r="M393" s="107"/>
      <c r="N393" s="107"/>
      <c r="O393" s="107"/>
      <c r="P393" s="107"/>
      <c r="Q393" s="107"/>
      <c r="R393" s="107"/>
    </row>
    <row r="394" spans="12:18" ht="12.75">
      <c r="L394" s="107"/>
      <c r="M394" s="107"/>
      <c r="N394" s="107"/>
      <c r="O394" s="107"/>
      <c r="P394" s="107"/>
      <c r="Q394" s="107"/>
      <c r="R394" s="107"/>
    </row>
    <row r="395" spans="12:18" ht="12.75">
      <c r="L395" s="107"/>
      <c r="M395" s="107"/>
      <c r="N395" s="107"/>
      <c r="O395" s="107"/>
      <c r="P395" s="107"/>
      <c r="Q395" s="107"/>
      <c r="R395" s="107"/>
    </row>
    <row r="396" spans="12:18" ht="12.75">
      <c r="L396" s="107"/>
      <c r="M396" s="107"/>
      <c r="N396" s="107"/>
      <c r="O396" s="107"/>
      <c r="P396" s="107"/>
      <c r="Q396" s="107"/>
      <c r="R396" s="107"/>
    </row>
    <row r="397" spans="12:18" ht="12.75">
      <c r="L397" s="107"/>
      <c r="M397" s="107"/>
      <c r="N397" s="107"/>
      <c r="O397" s="107"/>
      <c r="P397" s="107"/>
      <c r="Q397" s="107"/>
      <c r="R397" s="107"/>
    </row>
    <row r="398" spans="12:18" ht="12.75">
      <c r="L398" s="107"/>
      <c r="M398" s="107"/>
      <c r="N398" s="107"/>
      <c r="O398" s="107"/>
      <c r="P398" s="107"/>
      <c r="Q398" s="107"/>
      <c r="R398" s="107"/>
    </row>
    <row r="399" spans="12:18" ht="12.75">
      <c r="L399" s="107"/>
      <c r="M399" s="107"/>
      <c r="N399" s="107"/>
      <c r="O399" s="107"/>
      <c r="P399" s="107"/>
      <c r="Q399" s="107"/>
      <c r="R399" s="107"/>
    </row>
    <row r="400" spans="12:18" ht="12.75">
      <c r="L400" s="107"/>
      <c r="M400" s="107"/>
      <c r="N400" s="107"/>
      <c r="O400" s="107"/>
      <c r="P400" s="107"/>
      <c r="Q400" s="107"/>
      <c r="R400" s="107"/>
    </row>
    <row r="401" spans="12:18" ht="12.75">
      <c r="L401" s="107"/>
      <c r="M401" s="107"/>
      <c r="N401" s="107"/>
      <c r="O401" s="107"/>
      <c r="P401" s="107"/>
      <c r="Q401" s="107"/>
      <c r="R401" s="107"/>
    </row>
    <row r="402" spans="12:18" ht="12.75">
      <c r="L402" s="107"/>
      <c r="M402" s="107"/>
      <c r="N402" s="107"/>
      <c r="O402" s="107"/>
      <c r="P402" s="107"/>
      <c r="Q402" s="107"/>
      <c r="R402" s="107"/>
    </row>
    <row r="403" spans="12:18" ht="12.75">
      <c r="L403" s="107"/>
      <c r="M403" s="107"/>
      <c r="N403" s="107"/>
      <c r="O403" s="107"/>
      <c r="P403" s="107"/>
      <c r="Q403" s="107"/>
      <c r="R403" s="107"/>
    </row>
    <row r="404" spans="12:18" ht="12.75">
      <c r="L404" s="107"/>
      <c r="M404" s="107"/>
      <c r="N404" s="107"/>
      <c r="O404" s="107"/>
      <c r="P404" s="107"/>
      <c r="Q404" s="107"/>
      <c r="R404" s="107"/>
    </row>
    <row r="405" spans="12:18" ht="12.75">
      <c r="L405" s="107"/>
      <c r="M405" s="107"/>
      <c r="N405" s="107"/>
      <c r="O405" s="107"/>
      <c r="P405" s="107"/>
      <c r="Q405" s="107"/>
      <c r="R405" s="107"/>
    </row>
    <row r="406" spans="12:18" ht="12.75">
      <c r="L406" s="107"/>
      <c r="M406" s="107"/>
      <c r="N406" s="107"/>
      <c r="O406" s="107"/>
      <c r="P406" s="107"/>
      <c r="Q406" s="107"/>
      <c r="R406" s="107"/>
    </row>
    <row r="407" spans="12:18" ht="12.75">
      <c r="L407" s="107"/>
      <c r="M407" s="107"/>
      <c r="N407" s="107"/>
      <c r="O407" s="107"/>
      <c r="P407" s="107"/>
      <c r="Q407" s="107"/>
      <c r="R407" s="107"/>
    </row>
    <row r="408" spans="12:18" ht="12.75">
      <c r="L408" s="107"/>
      <c r="M408" s="107"/>
      <c r="N408" s="107"/>
      <c r="O408" s="107"/>
      <c r="P408" s="107"/>
      <c r="Q408" s="107"/>
      <c r="R408" s="107"/>
    </row>
    <row r="409" spans="12:18" ht="12.75">
      <c r="L409" s="107"/>
      <c r="M409" s="107"/>
      <c r="N409" s="107"/>
      <c r="O409" s="107"/>
      <c r="P409" s="107"/>
      <c r="Q409" s="107"/>
      <c r="R409" s="107"/>
    </row>
    <row r="410" spans="12:18" ht="12.75">
      <c r="L410" s="107"/>
      <c r="M410" s="107"/>
      <c r="N410" s="107"/>
      <c r="O410" s="107"/>
      <c r="P410" s="107"/>
      <c r="Q410" s="107"/>
      <c r="R410" s="107"/>
    </row>
    <row r="411" spans="12:18" ht="12.75">
      <c r="L411" s="107"/>
      <c r="M411" s="107"/>
      <c r="N411" s="107"/>
      <c r="O411" s="107"/>
      <c r="P411" s="107"/>
      <c r="Q411" s="107"/>
      <c r="R411" s="107"/>
    </row>
    <row r="412" spans="12:18" ht="12.75">
      <c r="L412" s="107"/>
      <c r="M412" s="107"/>
      <c r="N412" s="107"/>
      <c r="O412" s="107"/>
      <c r="P412" s="107"/>
      <c r="Q412" s="107"/>
      <c r="R412" s="107"/>
    </row>
    <row r="413" spans="12:18" ht="12.75">
      <c r="L413" s="107"/>
      <c r="M413" s="107"/>
      <c r="N413" s="107"/>
      <c r="O413" s="107"/>
      <c r="P413" s="107"/>
      <c r="Q413" s="107"/>
      <c r="R413" s="107"/>
    </row>
    <row r="414" spans="12:18" ht="12.75">
      <c r="L414" s="107"/>
      <c r="M414" s="107"/>
      <c r="N414" s="107"/>
      <c r="O414" s="107"/>
      <c r="P414" s="107"/>
      <c r="Q414" s="107"/>
      <c r="R414" s="107"/>
    </row>
    <row r="415" spans="12:18" ht="12.75">
      <c r="L415" s="107"/>
      <c r="M415" s="107"/>
      <c r="N415" s="107"/>
      <c r="O415" s="107"/>
      <c r="P415" s="107"/>
      <c r="Q415" s="107"/>
      <c r="R415" s="107"/>
    </row>
    <row r="416" spans="12:18" ht="12.75">
      <c r="L416" s="107"/>
      <c r="M416" s="107"/>
      <c r="N416" s="107"/>
      <c r="O416" s="107"/>
      <c r="P416" s="107"/>
      <c r="Q416" s="107"/>
      <c r="R416" s="107"/>
    </row>
    <row r="417" spans="13:18" ht="12.75">
      <c r="M417" s="107"/>
      <c r="N417" s="107"/>
      <c r="O417" s="107"/>
      <c r="P417" s="107"/>
      <c r="Q417" s="107"/>
      <c r="R417" s="107"/>
    </row>
    <row r="418" spans="13:18" ht="12.75">
      <c r="M418" s="107"/>
      <c r="N418" s="107"/>
      <c r="O418" s="107"/>
      <c r="P418" s="107"/>
      <c r="Q418" s="107"/>
      <c r="R418" s="107"/>
    </row>
    <row r="419" spans="13:18" ht="12.75">
      <c r="M419" s="107"/>
      <c r="N419" s="107"/>
      <c r="O419" s="107"/>
      <c r="P419" s="107"/>
      <c r="Q419" s="107"/>
      <c r="R419" s="107"/>
    </row>
    <row r="420" spans="13:18" ht="12.75">
      <c r="M420" s="107"/>
      <c r="N420" s="107"/>
      <c r="O420" s="107"/>
      <c r="P420" s="107"/>
      <c r="Q420" s="107"/>
      <c r="R420" s="107"/>
    </row>
    <row r="421" spans="13:18" ht="12.75">
      <c r="M421" s="107"/>
      <c r="N421" s="107"/>
      <c r="O421" s="107"/>
      <c r="P421" s="107"/>
      <c r="Q421" s="107"/>
      <c r="R421" s="107"/>
    </row>
    <row r="422" spans="13:18" ht="12.75">
      <c r="M422" s="107"/>
      <c r="N422" s="107"/>
      <c r="O422" s="107"/>
      <c r="P422" s="107"/>
      <c r="Q422" s="107"/>
      <c r="R422" s="107"/>
    </row>
    <row r="423" spans="13:18" ht="12.75">
      <c r="M423" s="107"/>
      <c r="N423" s="107"/>
      <c r="O423" s="107"/>
      <c r="P423" s="107"/>
      <c r="Q423" s="107"/>
      <c r="R423" s="107"/>
    </row>
    <row r="424" spans="13:18" ht="12.75">
      <c r="M424" s="107"/>
      <c r="N424" s="107"/>
      <c r="O424" s="107"/>
      <c r="P424" s="107"/>
      <c r="Q424" s="107"/>
      <c r="R424" s="107"/>
    </row>
    <row r="425" spans="13:18" ht="12.75">
      <c r="M425" s="107"/>
      <c r="N425" s="107"/>
      <c r="O425" s="107"/>
      <c r="P425" s="107"/>
      <c r="Q425" s="107"/>
      <c r="R425" s="107"/>
    </row>
    <row r="426" spans="13:18" ht="12.75">
      <c r="M426" s="107"/>
      <c r="N426" s="107"/>
      <c r="O426" s="107"/>
      <c r="P426" s="107"/>
      <c r="Q426" s="107"/>
      <c r="R426" s="107"/>
    </row>
    <row r="427" spans="13:18" ht="12.75">
      <c r="M427" s="107"/>
      <c r="N427" s="107"/>
      <c r="O427" s="107"/>
      <c r="P427" s="107"/>
      <c r="Q427" s="107"/>
      <c r="R427" s="107"/>
    </row>
    <row r="428" spans="13:18" ht="12.75">
      <c r="M428" s="107"/>
      <c r="N428" s="107"/>
      <c r="O428" s="107"/>
      <c r="P428" s="107"/>
      <c r="Q428" s="107"/>
      <c r="R428" s="107"/>
    </row>
    <row r="429" spans="13:18" ht="12.75">
      <c r="M429" s="107"/>
      <c r="N429" s="107"/>
      <c r="O429" s="107"/>
      <c r="P429" s="107"/>
      <c r="Q429" s="107"/>
      <c r="R429" s="107"/>
    </row>
    <row r="430" spans="13:18" ht="12.75">
      <c r="M430" s="107"/>
      <c r="N430" s="107"/>
      <c r="O430" s="107"/>
      <c r="P430" s="107"/>
      <c r="Q430" s="107"/>
      <c r="R430" s="107"/>
    </row>
    <row r="431" spans="13:18" ht="12.75">
      <c r="M431" s="107"/>
      <c r="N431" s="107"/>
      <c r="O431" s="107"/>
      <c r="P431" s="107"/>
      <c r="Q431" s="107"/>
      <c r="R431" s="107"/>
    </row>
    <row r="432" spans="13:18" ht="12.75">
      <c r="M432" s="107"/>
      <c r="N432" s="107"/>
      <c r="O432" s="107"/>
      <c r="P432" s="107"/>
      <c r="Q432" s="107"/>
      <c r="R432" s="107"/>
    </row>
    <row r="433" spans="13:18" ht="12.75">
      <c r="M433" s="107"/>
      <c r="N433" s="107"/>
      <c r="O433" s="107"/>
      <c r="P433" s="107"/>
      <c r="Q433" s="107"/>
      <c r="R433" s="107"/>
    </row>
    <row r="434" spans="13:18" ht="12.75">
      <c r="M434" s="107"/>
      <c r="N434" s="107"/>
      <c r="O434" s="107"/>
      <c r="P434" s="107"/>
      <c r="Q434" s="107"/>
      <c r="R434" s="107"/>
    </row>
    <row r="435" spans="13:18" ht="12.75">
      <c r="M435" s="107"/>
      <c r="N435" s="107"/>
      <c r="O435" s="107"/>
      <c r="P435" s="107"/>
      <c r="Q435" s="107"/>
      <c r="R435" s="107"/>
    </row>
    <row r="436" spans="13:18" ht="12.75">
      <c r="M436" s="107"/>
      <c r="N436" s="107"/>
      <c r="O436" s="107"/>
      <c r="P436" s="107"/>
      <c r="Q436" s="107"/>
      <c r="R436" s="107"/>
    </row>
    <row r="437" spans="13:18" ht="12.75">
      <c r="M437" s="107"/>
      <c r="N437" s="107"/>
      <c r="O437" s="107"/>
      <c r="P437" s="107"/>
      <c r="Q437" s="107"/>
      <c r="R437" s="107"/>
    </row>
    <row r="438" spans="13:18" ht="12.75">
      <c r="M438" s="107"/>
      <c r="N438" s="107"/>
      <c r="O438" s="107"/>
      <c r="P438" s="107"/>
      <c r="Q438" s="107"/>
      <c r="R438" s="107"/>
    </row>
    <row r="439" spans="13:18" ht="12.75">
      <c r="M439" s="107"/>
      <c r="N439" s="107"/>
      <c r="O439" s="107"/>
      <c r="P439" s="107"/>
      <c r="Q439" s="107"/>
      <c r="R439" s="107"/>
    </row>
    <row r="440" spans="13:18" ht="12.75">
      <c r="M440" s="107"/>
      <c r="N440" s="107"/>
      <c r="O440" s="107"/>
      <c r="P440" s="107"/>
      <c r="Q440" s="107"/>
      <c r="R440" s="107"/>
    </row>
    <row r="441" spans="13:18" ht="12.75">
      <c r="M441" s="107"/>
      <c r="N441" s="107"/>
      <c r="O441" s="107"/>
      <c r="P441" s="107"/>
      <c r="Q441" s="107"/>
      <c r="R441" s="107"/>
    </row>
    <row r="442" spans="13:18" ht="12.75">
      <c r="M442" s="107"/>
      <c r="N442" s="107"/>
      <c r="O442" s="107"/>
      <c r="P442" s="107"/>
      <c r="Q442" s="107"/>
      <c r="R442" s="107"/>
    </row>
    <row r="443" spans="13:18" ht="12.75">
      <c r="M443" s="107"/>
      <c r="N443" s="107"/>
      <c r="O443" s="107"/>
      <c r="P443" s="107"/>
      <c r="Q443" s="107"/>
      <c r="R443" s="107"/>
    </row>
    <row r="444" spans="13:18" ht="12.75">
      <c r="M444" s="107"/>
      <c r="N444" s="107"/>
      <c r="O444" s="107"/>
      <c r="P444" s="107"/>
      <c r="Q444" s="107"/>
      <c r="R444" s="107"/>
    </row>
    <row r="445" spans="13:18" ht="12.75">
      <c r="M445" s="107"/>
      <c r="N445" s="107"/>
      <c r="O445" s="107"/>
      <c r="P445" s="107"/>
      <c r="Q445" s="107"/>
      <c r="R445" s="107"/>
    </row>
    <row r="446" spans="13:18" ht="12.75">
      <c r="M446" s="107"/>
      <c r="N446" s="107"/>
      <c r="O446" s="107"/>
      <c r="P446" s="107"/>
      <c r="Q446" s="107"/>
      <c r="R446" s="107"/>
    </row>
    <row r="447" spans="13:18" ht="12.75">
      <c r="M447" s="107"/>
      <c r="N447" s="107"/>
      <c r="O447" s="107"/>
      <c r="P447" s="107"/>
      <c r="Q447" s="107"/>
      <c r="R447" s="107"/>
    </row>
    <row r="448" spans="13:18" ht="12.75">
      <c r="M448" s="107"/>
      <c r="N448" s="107"/>
      <c r="O448" s="107"/>
      <c r="P448" s="107"/>
      <c r="Q448" s="107"/>
      <c r="R448" s="107"/>
    </row>
    <row r="449" spans="13:18" ht="12.75">
      <c r="M449" s="107"/>
      <c r="N449" s="107"/>
      <c r="O449" s="107"/>
      <c r="P449" s="107"/>
      <c r="Q449" s="107"/>
      <c r="R449" s="107"/>
    </row>
    <row r="450" spans="13:18" ht="12.75">
      <c r="M450" s="107"/>
      <c r="N450" s="107"/>
      <c r="O450" s="107"/>
      <c r="P450" s="107"/>
      <c r="Q450" s="107"/>
      <c r="R450" s="107"/>
    </row>
    <row r="451" spans="13:18" ht="12.75">
      <c r="M451" s="107"/>
      <c r="N451" s="107"/>
      <c r="O451" s="107"/>
      <c r="P451" s="107"/>
      <c r="Q451" s="107"/>
      <c r="R451" s="107"/>
    </row>
    <row r="452" spans="13:18" ht="12.75">
      <c r="M452" s="107"/>
      <c r="N452" s="107"/>
      <c r="O452" s="107"/>
      <c r="P452" s="107"/>
      <c r="Q452" s="107"/>
      <c r="R452" s="107"/>
    </row>
    <row r="453" spans="13:18" ht="12.75">
      <c r="M453" s="107"/>
      <c r="N453" s="107"/>
      <c r="O453" s="107"/>
      <c r="P453" s="107"/>
      <c r="Q453" s="107"/>
      <c r="R453" s="107"/>
    </row>
    <row r="454" spans="13:18" ht="12.75">
      <c r="M454" s="107"/>
      <c r="N454" s="107"/>
      <c r="O454" s="107"/>
      <c r="P454" s="107"/>
      <c r="Q454" s="107"/>
      <c r="R454" s="107"/>
    </row>
    <row r="455" spans="13:18" ht="12.75">
      <c r="M455" s="107"/>
      <c r="N455" s="107"/>
      <c r="O455" s="107"/>
      <c r="P455" s="107"/>
      <c r="Q455" s="107"/>
      <c r="R455" s="107"/>
    </row>
    <row r="456" spans="13:18" ht="12.75">
      <c r="M456" s="107"/>
      <c r="N456" s="107"/>
      <c r="O456" s="107"/>
      <c r="P456" s="107"/>
      <c r="Q456" s="107"/>
      <c r="R456" s="107"/>
    </row>
    <row r="457" spans="13:18" ht="12.75">
      <c r="M457" s="107"/>
      <c r="N457" s="107"/>
      <c r="O457" s="107"/>
      <c r="P457" s="107"/>
      <c r="Q457" s="107"/>
      <c r="R457" s="107"/>
    </row>
    <row r="458" spans="13:18" ht="12.75">
      <c r="M458" s="107"/>
      <c r="N458" s="107"/>
      <c r="O458" s="107"/>
      <c r="P458" s="107"/>
      <c r="Q458" s="107"/>
      <c r="R458" s="107"/>
    </row>
    <row r="459" spans="13:18" ht="12.75">
      <c r="M459" s="107"/>
      <c r="N459" s="107"/>
      <c r="O459" s="107"/>
      <c r="P459" s="107"/>
      <c r="Q459" s="107"/>
      <c r="R459" s="107"/>
    </row>
    <row r="460" spans="13:18" ht="12.75">
      <c r="M460" s="107"/>
      <c r="N460" s="107"/>
      <c r="O460" s="107"/>
      <c r="P460" s="107"/>
      <c r="Q460" s="107"/>
      <c r="R460" s="107"/>
    </row>
    <row r="461" spans="13:18" ht="12.75">
      <c r="M461" s="107"/>
      <c r="N461" s="107"/>
      <c r="O461" s="107"/>
      <c r="P461" s="107"/>
      <c r="Q461" s="107"/>
      <c r="R461" s="107"/>
    </row>
    <row r="462" spans="13:18" ht="12.75">
      <c r="M462" s="107"/>
      <c r="N462" s="107"/>
      <c r="O462" s="107"/>
      <c r="P462" s="107"/>
      <c r="Q462" s="107"/>
      <c r="R462" s="107"/>
    </row>
    <row r="463" spans="13:18" ht="12.75">
      <c r="M463" s="107"/>
      <c r="N463" s="107"/>
      <c r="O463" s="107"/>
      <c r="P463" s="107"/>
      <c r="Q463" s="107"/>
      <c r="R463" s="107"/>
    </row>
    <row r="464" spans="13:18" ht="12.75">
      <c r="M464" s="107"/>
      <c r="N464" s="107"/>
      <c r="O464" s="107"/>
      <c r="P464" s="107"/>
      <c r="Q464" s="107"/>
      <c r="R464" s="107"/>
    </row>
    <row r="465" spans="13:18" ht="12.75">
      <c r="M465" s="107"/>
      <c r="N465" s="107"/>
      <c r="O465" s="107"/>
      <c r="P465" s="107"/>
      <c r="Q465" s="107"/>
      <c r="R465" s="107"/>
    </row>
    <row r="466" spans="13:18" ht="12.75">
      <c r="M466" s="107"/>
      <c r="N466" s="107"/>
      <c r="O466" s="107"/>
      <c r="P466" s="107"/>
      <c r="Q466" s="107"/>
      <c r="R466" s="107"/>
    </row>
    <row r="467" spans="13:18" ht="12.75">
      <c r="M467" s="107"/>
      <c r="N467" s="107"/>
      <c r="O467" s="107"/>
      <c r="P467" s="107"/>
      <c r="Q467" s="107"/>
      <c r="R467" s="107"/>
    </row>
    <row r="468" spans="13:18" ht="12.75">
      <c r="M468" s="107"/>
      <c r="N468" s="107"/>
      <c r="O468" s="107"/>
      <c r="P468" s="107"/>
      <c r="Q468" s="107"/>
      <c r="R468" s="107"/>
    </row>
    <row r="469" spans="13:18" ht="12.75">
      <c r="M469" s="107"/>
      <c r="N469" s="107"/>
      <c r="O469" s="107"/>
      <c r="P469" s="107"/>
      <c r="Q469" s="107"/>
      <c r="R469" s="107"/>
    </row>
    <row r="470" spans="13:18" ht="12.75">
      <c r="M470" s="107"/>
      <c r="N470" s="107"/>
      <c r="O470" s="107"/>
      <c r="P470" s="107"/>
      <c r="Q470" s="107"/>
      <c r="R470" s="107"/>
    </row>
    <row r="471" spans="13:18" ht="12.75">
      <c r="M471" s="107"/>
      <c r="N471" s="107"/>
      <c r="O471" s="107"/>
      <c r="P471" s="107"/>
      <c r="Q471" s="107"/>
      <c r="R471" s="107"/>
    </row>
    <row r="472" spans="13:18" ht="12.75">
      <c r="M472" s="107"/>
      <c r="N472" s="107"/>
      <c r="O472" s="107"/>
      <c r="P472" s="107"/>
      <c r="Q472" s="107"/>
      <c r="R472" s="107"/>
    </row>
    <row r="473" spans="13:18" ht="12.75">
      <c r="M473" s="107"/>
      <c r="N473" s="107"/>
      <c r="O473" s="107"/>
      <c r="P473" s="107"/>
      <c r="Q473" s="107"/>
      <c r="R473" s="107"/>
    </row>
    <row r="474" spans="13:18" ht="12.75">
      <c r="M474" s="107"/>
      <c r="N474" s="107"/>
      <c r="O474" s="107"/>
      <c r="P474" s="107"/>
      <c r="Q474" s="107"/>
      <c r="R474" s="107"/>
    </row>
    <row r="475" spans="13:18" ht="12.75">
      <c r="M475" s="107"/>
      <c r="N475" s="107"/>
      <c r="O475" s="107"/>
      <c r="P475" s="107"/>
      <c r="Q475" s="107"/>
      <c r="R475" s="107"/>
    </row>
    <row r="476" spans="13:18" ht="12.75">
      <c r="M476" s="107"/>
      <c r="N476" s="107"/>
      <c r="O476" s="107"/>
      <c r="P476" s="107"/>
      <c r="Q476" s="107"/>
      <c r="R476" s="107"/>
    </row>
    <row r="477" spans="13:18" ht="12.75">
      <c r="M477" s="107"/>
      <c r="N477" s="107"/>
      <c r="O477" s="107"/>
      <c r="P477" s="107"/>
      <c r="Q477" s="107"/>
      <c r="R477" s="107"/>
    </row>
    <row r="478" spans="13:18" ht="12.75">
      <c r="M478" s="107"/>
      <c r="N478" s="107"/>
      <c r="O478" s="107"/>
      <c r="P478" s="107"/>
      <c r="Q478" s="107"/>
      <c r="R478" s="107"/>
    </row>
    <row r="479" spans="13:18" ht="12.75">
      <c r="M479" s="107"/>
      <c r="N479" s="107"/>
      <c r="O479" s="107"/>
      <c r="P479" s="107"/>
      <c r="Q479" s="107"/>
      <c r="R479" s="107"/>
    </row>
    <row r="480" spans="13:18" ht="12.75">
      <c r="M480" s="107"/>
      <c r="N480" s="107"/>
      <c r="O480" s="107"/>
      <c r="P480" s="107"/>
      <c r="Q480" s="107"/>
      <c r="R480" s="107"/>
    </row>
    <row r="481" spans="13:18" ht="12.75">
      <c r="M481" s="107"/>
      <c r="N481" s="107"/>
      <c r="O481" s="107"/>
      <c r="P481" s="107"/>
      <c r="Q481" s="107"/>
      <c r="R481" s="107"/>
    </row>
  </sheetData>
  <mergeCells count="14">
    <mergeCell ref="B257:G257"/>
    <mergeCell ref="H257:K257"/>
    <mergeCell ref="B171:G171"/>
    <mergeCell ref="H171:K171"/>
    <mergeCell ref="B214:G214"/>
    <mergeCell ref="H214:K214"/>
    <mergeCell ref="B85:G85"/>
    <mergeCell ref="H85:K85"/>
    <mergeCell ref="B128:G128"/>
    <mergeCell ref="H128:K128"/>
    <mergeCell ref="B4:G4"/>
    <mergeCell ref="H4:K4"/>
    <mergeCell ref="B42:G42"/>
    <mergeCell ref="H42:K4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74"/>
  <sheetViews>
    <sheetView workbookViewId="0" topLeftCell="A1">
      <selection activeCell="A3" sqref="A3"/>
    </sheetView>
  </sheetViews>
  <sheetFormatPr defaultColWidth="9.00390625" defaultRowHeight="12.75"/>
  <cols>
    <col min="1" max="1" width="30.75390625" style="0" customWidth="1"/>
    <col min="2" max="2" width="9.75390625" style="0" customWidth="1"/>
    <col min="3" max="3" width="11.25390625" style="0" customWidth="1"/>
    <col min="4" max="4" width="10.125" style="0" customWidth="1"/>
    <col min="5" max="5" width="7.75390625" style="0" customWidth="1"/>
    <col min="6" max="6" width="10.25390625" style="0" customWidth="1"/>
    <col min="7" max="7" width="9.00390625" style="0" customWidth="1"/>
    <col min="8" max="8" width="10.00390625" style="0" customWidth="1"/>
    <col min="9" max="9" width="9.375" style="0" customWidth="1"/>
    <col min="10" max="10" width="7.25390625" style="0" customWidth="1"/>
    <col min="11" max="11" width="11.75390625" style="0" customWidth="1"/>
  </cols>
  <sheetData>
    <row r="2" ht="18.75">
      <c r="A2" s="316" t="s">
        <v>335</v>
      </c>
    </row>
    <row r="4" ht="13.5" thickBot="1">
      <c r="K4" s="107" t="s">
        <v>35</v>
      </c>
    </row>
    <row r="5" spans="1:11" ht="14.25" thickBot="1" thickTop="1">
      <c r="A5" s="566" t="s">
        <v>58</v>
      </c>
      <c r="B5" s="567"/>
      <c r="C5" s="568" t="s">
        <v>2</v>
      </c>
      <c r="D5" s="569"/>
      <c r="E5" s="112"/>
      <c r="F5" s="112"/>
      <c r="G5" s="570"/>
      <c r="H5" s="568" t="s">
        <v>3</v>
      </c>
      <c r="I5" s="571"/>
      <c r="J5" s="571"/>
      <c r="K5" s="572"/>
    </row>
    <row r="6" spans="1:11" ht="12.75">
      <c r="A6" s="573"/>
      <c r="B6" s="8" t="s">
        <v>31</v>
      </c>
      <c r="C6" s="8" t="s">
        <v>32</v>
      </c>
      <c r="D6" s="218" t="s">
        <v>61</v>
      </c>
      <c r="E6" s="218" t="s">
        <v>336</v>
      </c>
      <c r="F6" s="218" t="s">
        <v>61</v>
      </c>
      <c r="G6" s="8" t="s">
        <v>8</v>
      </c>
      <c r="H6" s="8" t="s">
        <v>62</v>
      </c>
      <c r="I6" s="218" t="s">
        <v>61</v>
      </c>
      <c r="J6" s="218" t="s">
        <v>336</v>
      </c>
      <c r="K6" s="574" t="s">
        <v>12</v>
      </c>
    </row>
    <row r="7" spans="1:11" ht="14.25">
      <c r="A7" s="575" t="s">
        <v>337</v>
      </c>
      <c r="B7" s="576"/>
      <c r="C7" s="576"/>
      <c r="D7" s="10" t="s">
        <v>66</v>
      </c>
      <c r="E7" s="10" t="s">
        <v>37</v>
      </c>
      <c r="F7" s="10" t="s">
        <v>66</v>
      </c>
      <c r="G7" s="10" t="s">
        <v>29</v>
      </c>
      <c r="H7" s="10" t="s">
        <v>338</v>
      </c>
      <c r="I7" s="10" t="s">
        <v>66</v>
      </c>
      <c r="J7" s="576"/>
      <c r="K7" s="62" t="s">
        <v>39</v>
      </c>
    </row>
    <row r="8" spans="1:11" ht="13.5" thickBot="1">
      <c r="A8" s="119"/>
      <c r="B8" s="577"/>
      <c r="C8" s="577"/>
      <c r="D8" s="120">
        <v>40178</v>
      </c>
      <c r="E8" s="11">
        <v>2009</v>
      </c>
      <c r="F8" s="120">
        <v>39813</v>
      </c>
      <c r="G8" s="577"/>
      <c r="H8" s="11" t="s">
        <v>11</v>
      </c>
      <c r="I8" s="120">
        <v>40178</v>
      </c>
      <c r="J8" s="577"/>
      <c r="K8" s="578" t="s">
        <v>339</v>
      </c>
    </row>
    <row r="9" spans="1:11" s="2" customFormat="1" ht="13.5" thickTop="1">
      <c r="A9" s="579" t="s">
        <v>340</v>
      </c>
      <c r="B9" s="580">
        <f>7500+1300+7350+16544+10000+300+2700</f>
        <v>45694</v>
      </c>
      <c r="C9" s="581">
        <v>234089.9</v>
      </c>
      <c r="D9" s="582">
        <f>78092.5+621.3+21523.5+17947.1+62509.4+971.3+255.6+392.9+296.6+256+5136+91.9</f>
        <v>188094.09999999998</v>
      </c>
      <c r="E9" s="583">
        <v>80.35</v>
      </c>
      <c r="F9" s="582">
        <v>104375.7</v>
      </c>
      <c r="G9" s="583">
        <f>(D9/F9)</f>
        <v>1.802087075823204</v>
      </c>
      <c r="H9" s="584">
        <v>0</v>
      </c>
      <c r="I9" s="584">
        <v>0</v>
      </c>
      <c r="J9" s="584">
        <v>0</v>
      </c>
      <c r="K9" s="585">
        <v>0</v>
      </c>
    </row>
    <row r="10" spans="1:11" s="2" customFormat="1" ht="12.75">
      <c r="A10" s="586" t="s">
        <v>341</v>
      </c>
      <c r="B10" s="587">
        <f>SUM(B11:B14)</f>
        <v>123000</v>
      </c>
      <c r="C10" s="588">
        <f>SUM(C11:C14)</f>
        <v>113377.9</v>
      </c>
      <c r="D10" s="589">
        <f>SUM(D11:D14)</f>
        <v>112548</v>
      </c>
      <c r="E10" s="590">
        <f aca="true" t="shared" si="0" ref="E10:E23">(D10/C10*100)</f>
        <v>99.26802313325614</v>
      </c>
      <c r="F10" s="589">
        <f>SUM(F11:F14)</f>
        <v>108721</v>
      </c>
      <c r="G10" s="591">
        <f aca="true" t="shared" si="1" ref="G10:G23">(D10/F10)</f>
        <v>1.0352001913153852</v>
      </c>
      <c r="H10" s="592">
        <v>0</v>
      </c>
      <c r="I10" s="592">
        <v>0</v>
      </c>
      <c r="J10" s="584">
        <v>0</v>
      </c>
      <c r="K10" s="593">
        <v>0</v>
      </c>
    </row>
    <row r="11" spans="1:11" s="599" customFormat="1" ht="12.75">
      <c r="A11" s="594" t="s">
        <v>342</v>
      </c>
      <c r="B11" s="595">
        <v>90000</v>
      </c>
      <c r="C11" s="596">
        <f>70684.1-1163.1</f>
        <v>69521</v>
      </c>
      <c r="D11" s="597">
        <f>70677.6-1163.1</f>
        <v>69514.5</v>
      </c>
      <c r="E11" s="598">
        <f t="shared" si="0"/>
        <v>99.99065030710145</v>
      </c>
      <c r="F11" s="597">
        <v>71719.1</v>
      </c>
      <c r="G11" s="598">
        <f t="shared" si="1"/>
        <v>0.9692606293163187</v>
      </c>
      <c r="H11" s="592">
        <v>0</v>
      </c>
      <c r="I11" s="592">
        <v>0</v>
      </c>
      <c r="J11" s="584">
        <v>0</v>
      </c>
      <c r="K11" s="593">
        <v>0</v>
      </c>
    </row>
    <row r="12" spans="1:11" s="599" customFormat="1" ht="12.75">
      <c r="A12" s="594" t="s">
        <v>343</v>
      </c>
      <c r="B12" s="595">
        <v>15000</v>
      </c>
      <c r="C12" s="596">
        <f>17662.1-2822.1</f>
        <v>14839.999999999998</v>
      </c>
      <c r="D12" s="597">
        <f>17662.1-2822.1</f>
        <v>14839.999999999998</v>
      </c>
      <c r="E12" s="598">
        <f t="shared" si="0"/>
        <v>100</v>
      </c>
      <c r="F12" s="597">
        <v>8920</v>
      </c>
      <c r="G12" s="598">
        <f t="shared" si="1"/>
        <v>1.6636771300448427</v>
      </c>
      <c r="H12" s="592">
        <v>0</v>
      </c>
      <c r="I12" s="592">
        <v>0</v>
      </c>
      <c r="J12" s="584">
        <v>0</v>
      </c>
      <c r="K12" s="593">
        <v>0</v>
      </c>
    </row>
    <row r="13" spans="1:11" s="599" customFormat="1" ht="12.75">
      <c r="A13" s="594" t="s">
        <v>344</v>
      </c>
      <c r="B13" s="595">
        <f>1500+14500+2000</f>
        <v>18000</v>
      </c>
      <c r="C13" s="596">
        <v>25031.7</v>
      </c>
      <c r="D13" s="597">
        <v>24208.3</v>
      </c>
      <c r="E13" s="598">
        <f t="shared" si="0"/>
        <v>96.7105709959771</v>
      </c>
      <c r="F13" s="597">
        <v>27481.9</v>
      </c>
      <c r="G13" s="598">
        <f t="shared" si="1"/>
        <v>0.8808815984338783</v>
      </c>
      <c r="H13" s="592">
        <v>0</v>
      </c>
      <c r="I13" s="592">
        <v>0</v>
      </c>
      <c r="J13" s="584">
        <v>0</v>
      </c>
      <c r="K13" s="593">
        <v>0</v>
      </c>
    </row>
    <row r="14" spans="1:11" s="599" customFormat="1" ht="12.75">
      <c r="A14" s="594" t="s">
        <v>345</v>
      </c>
      <c r="B14" s="595">
        <v>0</v>
      </c>
      <c r="C14" s="596">
        <f>1163.1+2822.1</f>
        <v>3985.2</v>
      </c>
      <c r="D14" s="597">
        <f>1163.1+2822.1</f>
        <v>3985.2</v>
      </c>
      <c r="E14" s="598">
        <f t="shared" si="0"/>
        <v>100</v>
      </c>
      <c r="F14" s="597">
        <v>600</v>
      </c>
      <c r="G14" s="598">
        <f t="shared" si="1"/>
        <v>6.6419999999999995</v>
      </c>
      <c r="H14" s="592">
        <v>0</v>
      </c>
      <c r="I14" s="592">
        <v>0</v>
      </c>
      <c r="J14" s="584">
        <v>0</v>
      </c>
      <c r="K14" s="593">
        <v>0</v>
      </c>
    </row>
    <row r="15" spans="1:11" s="599" customFormat="1" ht="12.75">
      <c r="A15" s="586" t="s">
        <v>346</v>
      </c>
      <c r="B15" s="587">
        <v>5000</v>
      </c>
      <c r="C15" s="600">
        <v>5000</v>
      </c>
      <c r="D15" s="589">
        <v>4934.9</v>
      </c>
      <c r="E15" s="583">
        <f t="shared" si="0"/>
        <v>98.698</v>
      </c>
      <c r="F15" s="589">
        <v>14491.3</v>
      </c>
      <c r="G15" s="583">
        <f t="shared" si="1"/>
        <v>0.34054225638831576</v>
      </c>
      <c r="H15" s="592">
        <v>0</v>
      </c>
      <c r="I15" s="592">
        <v>0</v>
      </c>
      <c r="J15" s="584">
        <v>0</v>
      </c>
      <c r="K15" s="593">
        <v>0</v>
      </c>
    </row>
    <row r="16" spans="1:11" s="599" customFormat="1" ht="12.75">
      <c r="A16" s="586" t="s">
        <v>347</v>
      </c>
      <c r="B16" s="587">
        <v>11000</v>
      </c>
      <c r="C16" s="600">
        <v>4793.4</v>
      </c>
      <c r="D16" s="589">
        <v>4770</v>
      </c>
      <c r="E16" s="583">
        <f t="shared" si="0"/>
        <v>99.51182876455127</v>
      </c>
      <c r="F16" s="589">
        <v>1801.8</v>
      </c>
      <c r="G16" s="583">
        <f t="shared" si="1"/>
        <v>2.6473526473526476</v>
      </c>
      <c r="H16" s="592">
        <v>0</v>
      </c>
      <c r="I16" s="592">
        <v>0</v>
      </c>
      <c r="J16" s="584">
        <v>0</v>
      </c>
      <c r="K16" s="593">
        <v>0</v>
      </c>
    </row>
    <row r="17" spans="1:11" s="599" customFormat="1" ht="12.75">
      <c r="A17" s="586" t="s">
        <v>348</v>
      </c>
      <c r="B17" s="587">
        <v>10000</v>
      </c>
      <c r="C17" s="600">
        <v>10000</v>
      </c>
      <c r="D17" s="589">
        <v>9998.3</v>
      </c>
      <c r="E17" s="583">
        <f t="shared" si="0"/>
        <v>99.98299999999999</v>
      </c>
      <c r="F17" s="589">
        <v>3985</v>
      </c>
      <c r="G17" s="583">
        <f t="shared" si="1"/>
        <v>2.508983688833124</v>
      </c>
      <c r="H17" s="592">
        <v>0</v>
      </c>
      <c r="I17" s="592">
        <v>0</v>
      </c>
      <c r="J17" s="584">
        <v>0</v>
      </c>
      <c r="K17" s="593">
        <v>0</v>
      </c>
    </row>
    <row r="18" spans="1:11" s="599" customFormat="1" ht="12.75">
      <c r="A18" s="601" t="s">
        <v>349</v>
      </c>
      <c r="B18" s="587">
        <v>1500</v>
      </c>
      <c r="C18" s="600">
        <v>1500</v>
      </c>
      <c r="D18" s="589">
        <v>1495.8</v>
      </c>
      <c r="E18" s="583">
        <f t="shared" si="0"/>
        <v>99.72</v>
      </c>
      <c r="F18" s="589">
        <v>0</v>
      </c>
      <c r="G18" s="583">
        <v>0</v>
      </c>
      <c r="H18" s="592">
        <v>0</v>
      </c>
      <c r="I18" s="592">
        <v>0</v>
      </c>
      <c r="J18" s="584">
        <v>0</v>
      </c>
      <c r="K18" s="593">
        <v>0</v>
      </c>
    </row>
    <row r="19" spans="1:11" s="603" customFormat="1" ht="12.75">
      <c r="A19" s="602" t="s">
        <v>350</v>
      </c>
      <c r="B19" s="587">
        <v>39898</v>
      </c>
      <c r="C19" s="600">
        <v>37398</v>
      </c>
      <c r="D19" s="589">
        <v>37196.5</v>
      </c>
      <c r="E19" s="583">
        <f t="shared" si="0"/>
        <v>99.46120113375046</v>
      </c>
      <c r="F19" s="589">
        <v>18512.5</v>
      </c>
      <c r="G19" s="583">
        <f t="shared" si="1"/>
        <v>2.0092640108035114</v>
      </c>
      <c r="H19" s="592">
        <v>0</v>
      </c>
      <c r="I19" s="592">
        <v>0</v>
      </c>
      <c r="J19" s="584">
        <v>0</v>
      </c>
      <c r="K19" s="593">
        <v>0</v>
      </c>
    </row>
    <row r="20" spans="1:11" s="2" customFormat="1" ht="12.75">
      <c r="A20" s="586" t="s">
        <v>351</v>
      </c>
      <c r="B20" s="604">
        <v>0</v>
      </c>
      <c r="C20" s="600">
        <f>113553.9-1319.2-12977.8-180.8-3469.8-10211.8-1928.3-175.9-907.6-1495.2-492-2979.1</f>
        <v>77416.39999999998</v>
      </c>
      <c r="D20" s="589">
        <f>110427.1-1116.7-11707.9-54.3-2350.2-10211.8-1928.3-907.5-1495.1-492-2979.2-175.8+0.2</f>
        <v>77008.5</v>
      </c>
      <c r="E20" s="583">
        <f t="shared" si="0"/>
        <v>99.4731090569957</v>
      </c>
      <c r="F20" s="589">
        <f>13258.6+26063.4</f>
        <v>39322</v>
      </c>
      <c r="G20" s="583">
        <f t="shared" si="1"/>
        <v>1.958407507247851</v>
      </c>
      <c r="H20" s="592">
        <v>0</v>
      </c>
      <c r="I20" s="592">
        <v>0</v>
      </c>
      <c r="J20" s="584">
        <v>0</v>
      </c>
      <c r="K20" s="593">
        <v>0</v>
      </c>
    </row>
    <row r="21" spans="1:11" s="2" customFormat="1" ht="12.75">
      <c r="A21" s="586" t="s">
        <v>352</v>
      </c>
      <c r="B21" s="587">
        <v>0</v>
      </c>
      <c r="C21" s="605">
        <v>0</v>
      </c>
      <c r="D21" s="606">
        <v>0</v>
      </c>
      <c r="E21" s="583">
        <v>0</v>
      </c>
      <c r="F21" s="589">
        <v>12428.5</v>
      </c>
      <c r="G21" s="583">
        <f t="shared" si="1"/>
        <v>0</v>
      </c>
      <c r="H21" s="592">
        <v>0</v>
      </c>
      <c r="I21" s="592">
        <v>0</v>
      </c>
      <c r="J21" s="584">
        <v>0</v>
      </c>
      <c r="K21" s="593">
        <v>0</v>
      </c>
    </row>
    <row r="22" spans="1:11" s="2" customFormat="1" ht="12.75">
      <c r="A22" s="586" t="s">
        <v>353</v>
      </c>
      <c r="B22" s="587">
        <f>0</f>
        <v>0</v>
      </c>
      <c r="C22" s="600">
        <v>0</v>
      </c>
      <c r="D22" s="589">
        <v>50.6</v>
      </c>
      <c r="E22" s="583">
        <v>0</v>
      </c>
      <c r="F22" s="589">
        <v>0</v>
      </c>
      <c r="G22" s="583">
        <v>0</v>
      </c>
      <c r="H22" s="592">
        <v>0</v>
      </c>
      <c r="I22" s="592">
        <v>0</v>
      </c>
      <c r="J22" s="584">
        <v>0</v>
      </c>
      <c r="K22" s="593">
        <v>0</v>
      </c>
    </row>
    <row r="23" spans="1:11" s="2" customFormat="1" ht="13.5" thickBot="1">
      <c r="A23" s="586" t="s">
        <v>354</v>
      </c>
      <c r="B23" s="587">
        <v>0</v>
      </c>
      <c r="C23" s="600">
        <f>11707.9+24133.5+511.9+55558.2</f>
        <v>91911.5</v>
      </c>
      <c r="D23" s="589">
        <f>11707.9+24133.6+511.9+55558.3-0.2</f>
        <v>91911.50000000001</v>
      </c>
      <c r="E23" s="583">
        <f t="shared" si="0"/>
        <v>100.00000000000003</v>
      </c>
      <c r="F23" s="589">
        <v>145042.9</v>
      </c>
      <c r="G23" s="583">
        <f t="shared" si="1"/>
        <v>0.6336849304585058</v>
      </c>
      <c r="H23" s="592">
        <v>0</v>
      </c>
      <c r="I23" s="592">
        <v>0</v>
      </c>
      <c r="J23" s="584">
        <v>0</v>
      </c>
      <c r="K23" s="593">
        <v>0</v>
      </c>
    </row>
    <row r="24" spans="1:11" s="2" customFormat="1" ht="13.5" thickBot="1">
      <c r="A24" s="607" t="s">
        <v>75</v>
      </c>
      <c r="B24" s="608">
        <f>SUM(B9:B23)-B11-B12-B13-B14</f>
        <v>236092</v>
      </c>
      <c r="C24" s="608">
        <f>SUM(C9:C23)-C11-C12-C13-C14</f>
        <v>575487.1000000001</v>
      </c>
      <c r="D24" s="608">
        <f>SUM(D9:D23)-D11-D12-D13-D14</f>
        <v>528008.2</v>
      </c>
      <c r="E24" s="609">
        <f>(D24/C24*100)</f>
        <v>91.74978900482736</v>
      </c>
      <c r="F24" s="608">
        <f>SUM(F9:F23)-F11-F12-F13-F14</f>
        <v>448680.70000000007</v>
      </c>
      <c r="G24" s="609">
        <f>(D24/F24)</f>
        <v>1.1768016765597447</v>
      </c>
      <c r="H24" s="610">
        <v>0</v>
      </c>
      <c r="I24" s="610">
        <v>0</v>
      </c>
      <c r="J24" s="610">
        <v>0</v>
      </c>
      <c r="K24" s="611">
        <v>0</v>
      </c>
    </row>
    <row r="25" spans="2:11" ht="14.25" thickBot="1" thickTop="1">
      <c r="B25" s="612"/>
      <c r="C25" s="613"/>
      <c r="D25" s="613"/>
      <c r="F25" s="85"/>
      <c r="K25" s="107" t="s">
        <v>35</v>
      </c>
    </row>
    <row r="26" spans="1:11" s="603" customFormat="1" ht="13.5" thickBot="1">
      <c r="A26" s="614" t="s">
        <v>16</v>
      </c>
      <c r="B26" s="614"/>
      <c r="C26" s="615" t="s">
        <v>18</v>
      </c>
      <c r="D26" s="615"/>
      <c r="E26" s="615"/>
      <c r="F26" s="615"/>
      <c r="G26" s="616"/>
      <c r="H26" s="615" t="s">
        <v>3</v>
      </c>
      <c r="I26" s="615"/>
      <c r="J26" s="615"/>
      <c r="K26" s="617"/>
    </row>
    <row r="27" spans="1:11" ht="12.75">
      <c r="A27" s="618"/>
      <c r="B27" s="8" t="s">
        <v>31</v>
      </c>
      <c r="C27" s="619" t="s">
        <v>32</v>
      </c>
      <c r="D27" s="218" t="s">
        <v>61</v>
      </c>
      <c r="E27" s="218" t="s">
        <v>6</v>
      </c>
      <c r="F27" s="218" t="s">
        <v>61</v>
      </c>
      <c r="G27" s="618" t="s">
        <v>8</v>
      </c>
      <c r="H27" s="620" t="s">
        <v>62</v>
      </c>
      <c r="I27" s="621" t="s">
        <v>61</v>
      </c>
      <c r="J27" s="621" t="s">
        <v>6</v>
      </c>
      <c r="K27" s="622" t="s">
        <v>12</v>
      </c>
    </row>
    <row r="28" spans="1:11" ht="12.75">
      <c r="A28" s="623" t="s">
        <v>76</v>
      </c>
      <c r="B28" s="576"/>
      <c r="C28" s="624"/>
      <c r="D28" s="10" t="s">
        <v>66</v>
      </c>
      <c r="E28" s="10" t="s">
        <v>37</v>
      </c>
      <c r="F28" s="10" t="s">
        <v>66</v>
      </c>
      <c r="G28" s="141" t="s">
        <v>29</v>
      </c>
      <c r="H28" s="625" t="s">
        <v>338</v>
      </c>
      <c r="I28" s="626" t="s">
        <v>66</v>
      </c>
      <c r="J28" s="146"/>
      <c r="K28" s="627" t="s">
        <v>39</v>
      </c>
    </row>
    <row r="29" spans="1:11" ht="13.5" thickBot="1">
      <c r="A29" s="173"/>
      <c r="B29" s="577"/>
      <c r="C29" s="628"/>
      <c r="D29" s="629">
        <v>40178</v>
      </c>
      <c r="E29" s="11">
        <v>2009</v>
      </c>
      <c r="F29" s="629">
        <v>39813</v>
      </c>
      <c r="G29" s="173"/>
      <c r="H29" s="630" t="s">
        <v>11</v>
      </c>
      <c r="I29" s="631">
        <v>40178</v>
      </c>
      <c r="J29" s="632"/>
      <c r="K29" s="633" t="s">
        <v>14</v>
      </c>
    </row>
    <row r="30" spans="1:11" ht="13.5" thickTop="1">
      <c r="A30" s="634" t="s">
        <v>355</v>
      </c>
      <c r="B30" s="635">
        <v>8500</v>
      </c>
      <c r="C30" s="636">
        <v>8500</v>
      </c>
      <c r="D30" s="637">
        <v>8500</v>
      </c>
      <c r="E30" s="638">
        <f>(D30/C30*100)</f>
        <v>100</v>
      </c>
      <c r="F30" s="637">
        <v>8049.7</v>
      </c>
      <c r="G30" s="639">
        <f>(D30/F30)</f>
        <v>1.0559399729182455</v>
      </c>
      <c r="H30" s="640">
        <v>9363</v>
      </c>
      <c r="I30" s="637">
        <v>9384</v>
      </c>
      <c r="J30" s="641">
        <f>(I30/H30*100)</f>
        <v>100.22428708747198</v>
      </c>
      <c r="K30" s="642">
        <v>0</v>
      </c>
    </row>
    <row r="31" spans="1:11" ht="12.75">
      <c r="A31" s="643" t="s">
        <v>356</v>
      </c>
      <c r="B31" s="595">
        <v>12400</v>
      </c>
      <c r="C31" s="596">
        <v>12400</v>
      </c>
      <c r="D31" s="597">
        <v>12400</v>
      </c>
      <c r="E31" s="644">
        <f aca="true" t="shared" si="2" ref="E31:E66">(D31/C31*100)</f>
        <v>100</v>
      </c>
      <c r="F31" s="597">
        <v>13000</v>
      </c>
      <c r="G31" s="645">
        <f>(D31/F31)</f>
        <v>0.9538461538461539</v>
      </c>
      <c r="H31" s="646">
        <v>20559.1</v>
      </c>
      <c r="I31" s="597">
        <v>20557.8</v>
      </c>
      <c r="J31" s="647">
        <f aca="true" t="shared" si="3" ref="J31:J55">(I31/H31*100)</f>
        <v>99.9936767660063</v>
      </c>
      <c r="K31" s="648">
        <v>-0.1</v>
      </c>
    </row>
    <row r="32" spans="1:11" ht="12.75">
      <c r="A32" s="643" t="s">
        <v>357</v>
      </c>
      <c r="B32" s="595">
        <v>16500</v>
      </c>
      <c r="C32" s="596">
        <v>16500</v>
      </c>
      <c r="D32" s="597">
        <v>16500</v>
      </c>
      <c r="E32" s="644">
        <f t="shared" si="2"/>
        <v>100</v>
      </c>
      <c r="F32" s="597">
        <v>16050</v>
      </c>
      <c r="G32" s="645">
        <f aca="true" t="shared" si="4" ref="G32:G67">(D32/F32)</f>
        <v>1.02803738317757</v>
      </c>
      <c r="H32" s="646">
        <v>30739.1</v>
      </c>
      <c r="I32" s="597">
        <v>30739.1</v>
      </c>
      <c r="J32" s="647">
        <f t="shared" si="3"/>
        <v>100</v>
      </c>
      <c r="K32" s="648">
        <v>-3.1</v>
      </c>
    </row>
    <row r="33" spans="1:11" ht="12.75">
      <c r="A33" s="643" t="s">
        <v>358</v>
      </c>
      <c r="B33" s="595">
        <v>15500</v>
      </c>
      <c r="C33" s="596">
        <v>17461.5</v>
      </c>
      <c r="D33" s="597">
        <v>17461.5</v>
      </c>
      <c r="E33" s="644">
        <f t="shared" si="2"/>
        <v>100</v>
      </c>
      <c r="F33" s="597">
        <v>17579</v>
      </c>
      <c r="G33" s="645">
        <f t="shared" si="4"/>
        <v>0.9933158882757837</v>
      </c>
      <c r="H33" s="646">
        <v>20990.9</v>
      </c>
      <c r="I33" s="597">
        <v>20990.9</v>
      </c>
      <c r="J33" s="647">
        <f t="shared" si="3"/>
        <v>100</v>
      </c>
      <c r="K33" s="648">
        <v>-5.3</v>
      </c>
    </row>
    <row r="34" spans="1:11" s="658" customFormat="1" ht="12.75">
      <c r="A34" s="649" t="s">
        <v>359</v>
      </c>
      <c r="B34" s="650">
        <v>17000</v>
      </c>
      <c r="C34" s="651">
        <v>17000</v>
      </c>
      <c r="D34" s="652">
        <v>17000</v>
      </c>
      <c r="E34" s="653">
        <f t="shared" si="2"/>
        <v>100</v>
      </c>
      <c r="F34" s="652">
        <v>14700</v>
      </c>
      <c r="G34" s="654">
        <f t="shared" si="4"/>
        <v>1.1564625850340136</v>
      </c>
      <c r="H34" s="655">
        <v>31055.5</v>
      </c>
      <c r="I34" s="652">
        <v>30859.6</v>
      </c>
      <c r="J34" s="656">
        <f t="shared" si="3"/>
        <v>99.36919386260082</v>
      </c>
      <c r="K34" s="657">
        <v>1.3</v>
      </c>
    </row>
    <row r="35" spans="1:11" ht="12.75">
      <c r="A35" s="643" t="s">
        <v>360</v>
      </c>
      <c r="B35" s="595">
        <v>17000</v>
      </c>
      <c r="C35" s="596">
        <v>17000</v>
      </c>
      <c r="D35" s="597">
        <v>17000</v>
      </c>
      <c r="E35" s="644">
        <f t="shared" si="2"/>
        <v>100</v>
      </c>
      <c r="F35" s="597">
        <v>18372</v>
      </c>
      <c r="G35" s="645">
        <f t="shared" si="4"/>
        <v>0.925321140866536</v>
      </c>
      <c r="H35" s="646">
        <v>20251.3</v>
      </c>
      <c r="I35" s="597">
        <v>20251.3</v>
      </c>
      <c r="J35" s="647">
        <f t="shared" si="3"/>
        <v>100</v>
      </c>
      <c r="K35" s="648">
        <v>-1.9</v>
      </c>
    </row>
    <row r="36" spans="1:11" s="668" customFormat="1" ht="12.75">
      <c r="A36" s="659" t="s">
        <v>361</v>
      </c>
      <c r="B36" s="660">
        <v>19000</v>
      </c>
      <c r="C36" s="661">
        <v>3261.3</v>
      </c>
      <c r="D36" s="662">
        <v>1616.2</v>
      </c>
      <c r="E36" s="663">
        <f t="shared" si="2"/>
        <v>49.556925152546526</v>
      </c>
      <c r="F36" s="662">
        <v>20193.5</v>
      </c>
      <c r="G36" s="664">
        <f t="shared" si="4"/>
        <v>0.08003565503751207</v>
      </c>
      <c r="H36" s="665">
        <v>0</v>
      </c>
      <c r="I36" s="662">
        <v>0</v>
      </c>
      <c r="J36" s="666">
        <v>0</v>
      </c>
      <c r="K36" s="667">
        <v>0</v>
      </c>
    </row>
    <row r="37" spans="1:11" ht="12.75">
      <c r="A37" s="643" t="s">
        <v>362</v>
      </c>
      <c r="B37" s="595">
        <v>16800</v>
      </c>
      <c r="C37" s="596">
        <v>17300</v>
      </c>
      <c r="D37" s="597">
        <v>17300</v>
      </c>
      <c r="E37" s="644">
        <f t="shared" si="2"/>
        <v>100</v>
      </c>
      <c r="F37" s="597">
        <v>17356</v>
      </c>
      <c r="G37" s="645">
        <f t="shared" si="4"/>
        <v>0.9967734501037105</v>
      </c>
      <c r="H37" s="646">
        <v>23882</v>
      </c>
      <c r="I37" s="597">
        <v>23660.5</v>
      </c>
      <c r="J37" s="647">
        <f t="shared" si="3"/>
        <v>99.0725232392597</v>
      </c>
      <c r="K37" s="648">
        <v>-6.2</v>
      </c>
    </row>
    <row r="38" spans="1:11" ht="12.75">
      <c r="A38" s="643" t="s">
        <v>363</v>
      </c>
      <c r="B38" s="595">
        <v>19100</v>
      </c>
      <c r="C38" s="596">
        <v>19100</v>
      </c>
      <c r="D38" s="597">
        <v>19100</v>
      </c>
      <c r="E38" s="644">
        <f t="shared" si="2"/>
        <v>100</v>
      </c>
      <c r="F38" s="597">
        <v>19013</v>
      </c>
      <c r="G38" s="645">
        <f t="shared" si="4"/>
        <v>1.0045758165465735</v>
      </c>
      <c r="H38" s="646">
        <v>25729.3</v>
      </c>
      <c r="I38" s="597">
        <v>25728.5</v>
      </c>
      <c r="J38" s="647">
        <f t="shared" si="3"/>
        <v>99.99689070437206</v>
      </c>
      <c r="K38" s="648">
        <v>0</v>
      </c>
    </row>
    <row r="39" spans="1:11" ht="12.75">
      <c r="A39" s="643" t="s">
        <v>364</v>
      </c>
      <c r="B39" s="595">
        <v>27000</v>
      </c>
      <c r="C39" s="669">
        <v>29000</v>
      </c>
      <c r="D39" s="597">
        <v>29000</v>
      </c>
      <c r="E39" s="670">
        <f t="shared" si="2"/>
        <v>100</v>
      </c>
      <c r="F39" s="597">
        <v>27751</v>
      </c>
      <c r="G39" s="645">
        <f t="shared" si="4"/>
        <v>1.045007387121185</v>
      </c>
      <c r="H39" s="646">
        <v>33524.2</v>
      </c>
      <c r="I39" s="597">
        <v>33193.7</v>
      </c>
      <c r="J39" s="647">
        <f t="shared" si="3"/>
        <v>99.01414500569737</v>
      </c>
      <c r="K39" s="648">
        <v>-3.8</v>
      </c>
    </row>
    <row r="40" spans="1:11" ht="12.75">
      <c r="A40" s="643" t="s">
        <v>365</v>
      </c>
      <c r="B40" s="595">
        <v>16200</v>
      </c>
      <c r="C40" s="596">
        <v>16200</v>
      </c>
      <c r="D40" s="671">
        <v>16200</v>
      </c>
      <c r="E40" s="644">
        <f t="shared" si="2"/>
        <v>100</v>
      </c>
      <c r="F40" s="671">
        <v>12880</v>
      </c>
      <c r="G40" s="645">
        <f t="shared" si="4"/>
        <v>1.2577639751552796</v>
      </c>
      <c r="H40" s="646">
        <v>20576.7</v>
      </c>
      <c r="I40" s="597">
        <v>20576.7</v>
      </c>
      <c r="J40" s="647">
        <f t="shared" si="3"/>
        <v>100</v>
      </c>
      <c r="K40" s="648">
        <v>0.4</v>
      </c>
    </row>
    <row r="41" spans="1:11" ht="12.75">
      <c r="A41" s="643" t="s">
        <v>366</v>
      </c>
      <c r="B41" s="595">
        <v>9500</v>
      </c>
      <c r="C41" s="596">
        <v>9969</v>
      </c>
      <c r="D41" s="597">
        <v>9969</v>
      </c>
      <c r="E41" s="644">
        <f t="shared" si="2"/>
        <v>100</v>
      </c>
      <c r="F41" s="597">
        <v>7729.5</v>
      </c>
      <c r="G41" s="645">
        <f t="shared" si="4"/>
        <v>1.2897341354550746</v>
      </c>
      <c r="H41" s="646">
        <v>7808.1</v>
      </c>
      <c r="I41" s="597">
        <v>7808.1</v>
      </c>
      <c r="J41" s="647">
        <f t="shared" si="3"/>
        <v>100</v>
      </c>
      <c r="K41" s="648">
        <v>0</v>
      </c>
    </row>
    <row r="42" spans="1:11" ht="12.75">
      <c r="A42" s="643" t="s">
        <v>367</v>
      </c>
      <c r="B42" s="595">
        <v>7500</v>
      </c>
      <c r="C42" s="596">
        <v>8007</v>
      </c>
      <c r="D42" s="597">
        <v>8007</v>
      </c>
      <c r="E42" s="644">
        <f t="shared" si="2"/>
        <v>100</v>
      </c>
      <c r="F42" s="597">
        <v>7654.8</v>
      </c>
      <c r="G42" s="645">
        <f t="shared" si="4"/>
        <v>1.0460103464492867</v>
      </c>
      <c r="H42" s="646">
        <v>8157.6</v>
      </c>
      <c r="I42" s="597">
        <v>8157.6</v>
      </c>
      <c r="J42" s="647">
        <f t="shared" si="3"/>
        <v>100</v>
      </c>
      <c r="K42" s="648">
        <v>-0.2</v>
      </c>
    </row>
    <row r="43" spans="1:11" ht="12.75">
      <c r="A43" s="643" t="s">
        <v>368</v>
      </c>
      <c r="B43" s="595">
        <v>14000</v>
      </c>
      <c r="C43" s="596">
        <v>14000</v>
      </c>
      <c r="D43" s="597">
        <v>14000</v>
      </c>
      <c r="E43" s="644">
        <f t="shared" si="2"/>
        <v>100</v>
      </c>
      <c r="F43" s="597">
        <v>11282</v>
      </c>
      <c r="G43" s="645">
        <f t="shared" si="4"/>
        <v>1.2409147314305975</v>
      </c>
      <c r="H43" s="646">
        <v>21941.8</v>
      </c>
      <c r="I43" s="597">
        <v>21941.8</v>
      </c>
      <c r="J43" s="647">
        <f t="shared" si="3"/>
        <v>100</v>
      </c>
      <c r="K43" s="648">
        <v>3.3</v>
      </c>
    </row>
    <row r="44" spans="1:11" ht="12.75">
      <c r="A44" s="643" t="s">
        <v>369</v>
      </c>
      <c r="B44" s="595">
        <v>23000</v>
      </c>
      <c r="C44" s="596">
        <v>24103.7</v>
      </c>
      <c r="D44" s="597">
        <v>24103.7</v>
      </c>
      <c r="E44" s="644">
        <f t="shared" si="2"/>
        <v>100</v>
      </c>
      <c r="F44" s="597">
        <v>21639.5</v>
      </c>
      <c r="G44" s="645">
        <f t="shared" si="4"/>
        <v>1.1138750895353404</v>
      </c>
      <c r="H44" s="646">
        <v>32423.2</v>
      </c>
      <c r="I44" s="597">
        <v>32423.2</v>
      </c>
      <c r="J44" s="647">
        <f t="shared" si="3"/>
        <v>100</v>
      </c>
      <c r="K44" s="648">
        <v>0</v>
      </c>
    </row>
    <row r="45" spans="1:11" ht="12.75">
      <c r="A45" s="643" t="s">
        <v>370</v>
      </c>
      <c r="B45" s="595">
        <v>10000</v>
      </c>
      <c r="C45" s="596">
        <v>14002.5</v>
      </c>
      <c r="D45" s="597">
        <v>14002.5</v>
      </c>
      <c r="E45" s="644">
        <f t="shared" si="2"/>
        <v>100</v>
      </c>
      <c r="F45" s="597">
        <v>11526.2</v>
      </c>
      <c r="G45" s="645">
        <f t="shared" si="4"/>
        <v>1.2148409710051882</v>
      </c>
      <c r="H45" s="646">
        <v>15436.3</v>
      </c>
      <c r="I45" s="597">
        <v>15436.3</v>
      </c>
      <c r="J45" s="647">
        <f t="shared" si="3"/>
        <v>100</v>
      </c>
      <c r="K45" s="648">
        <v>0</v>
      </c>
    </row>
    <row r="46" spans="1:11" ht="12.75">
      <c r="A46" s="643" t="s">
        <v>371</v>
      </c>
      <c r="B46" s="595">
        <v>16000</v>
      </c>
      <c r="C46" s="596">
        <v>16000</v>
      </c>
      <c r="D46" s="597">
        <v>16000</v>
      </c>
      <c r="E46" s="644">
        <f t="shared" si="2"/>
        <v>100</v>
      </c>
      <c r="F46" s="597">
        <v>14060.4</v>
      </c>
      <c r="G46" s="645">
        <f t="shared" si="4"/>
        <v>1.1379477113026657</v>
      </c>
      <c r="H46" s="646">
        <v>23360.2</v>
      </c>
      <c r="I46" s="597">
        <v>23360.2</v>
      </c>
      <c r="J46" s="647">
        <f t="shared" si="3"/>
        <v>100</v>
      </c>
      <c r="K46" s="648">
        <v>1.3</v>
      </c>
    </row>
    <row r="47" spans="1:11" ht="12.75">
      <c r="A47" s="643" t="s">
        <v>372</v>
      </c>
      <c r="B47" s="595">
        <v>11500</v>
      </c>
      <c r="C47" s="596">
        <v>12311</v>
      </c>
      <c r="D47" s="597">
        <v>12311</v>
      </c>
      <c r="E47" s="644">
        <f t="shared" si="2"/>
        <v>100</v>
      </c>
      <c r="F47" s="597">
        <v>10770</v>
      </c>
      <c r="G47" s="645">
        <f t="shared" si="4"/>
        <v>1.1430826369545033</v>
      </c>
      <c r="H47" s="646">
        <v>10253.9</v>
      </c>
      <c r="I47" s="597">
        <v>10118.3</v>
      </c>
      <c r="J47" s="647">
        <f t="shared" si="3"/>
        <v>98.67757633680843</v>
      </c>
      <c r="K47" s="648">
        <v>-1.4</v>
      </c>
    </row>
    <row r="48" spans="1:11" ht="12.75">
      <c r="A48" s="643" t="s">
        <v>373</v>
      </c>
      <c r="B48" s="595">
        <v>20000</v>
      </c>
      <c r="C48" s="596">
        <v>20018</v>
      </c>
      <c r="D48" s="597">
        <v>20018</v>
      </c>
      <c r="E48" s="644">
        <f t="shared" si="2"/>
        <v>100</v>
      </c>
      <c r="F48" s="597">
        <v>22580.2</v>
      </c>
      <c r="G48" s="645">
        <f t="shared" si="4"/>
        <v>0.8865289058555725</v>
      </c>
      <c r="H48" s="646">
        <v>17277.5</v>
      </c>
      <c r="I48" s="597">
        <v>17272.9</v>
      </c>
      <c r="J48" s="647">
        <f t="shared" si="3"/>
        <v>99.97337577774563</v>
      </c>
      <c r="K48" s="648">
        <v>2.6</v>
      </c>
    </row>
    <row r="49" spans="1:11" ht="12.75">
      <c r="A49" s="649" t="s">
        <v>374</v>
      </c>
      <c r="B49" s="595">
        <v>8000</v>
      </c>
      <c r="C49" s="596">
        <v>8000</v>
      </c>
      <c r="D49" s="597">
        <v>8000</v>
      </c>
      <c r="E49" s="644">
        <f t="shared" si="2"/>
        <v>100</v>
      </c>
      <c r="F49" s="597">
        <v>7943</v>
      </c>
      <c r="G49" s="645">
        <f t="shared" si="4"/>
        <v>1.0071761299257207</v>
      </c>
      <c r="H49" s="646">
        <v>8415.6</v>
      </c>
      <c r="I49" s="597">
        <v>8415.6</v>
      </c>
      <c r="J49" s="647">
        <f t="shared" si="3"/>
        <v>100</v>
      </c>
      <c r="K49" s="648">
        <v>-2.3</v>
      </c>
    </row>
    <row r="50" spans="1:11" s="599" customFormat="1" ht="12" customHeight="1">
      <c r="A50" s="649" t="s">
        <v>375</v>
      </c>
      <c r="B50" s="595">
        <v>25000</v>
      </c>
      <c r="C50" s="596">
        <v>26656.7</v>
      </c>
      <c r="D50" s="597">
        <v>26656.7</v>
      </c>
      <c r="E50" s="644">
        <f t="shared" si="2"/>
        <v>100</v>
      </c>
      <c r="F50" s="597">
        <v>28888.5</v>
      </c>
      <c r="G50" s="645">
        <f t="shared" si="4"/>
        <v>0.9227443446354086</v>
      </c>
      <c r="H50" s="646">
        <v>22647.3</v>
      </c>
      <c r="I50" s="597">
        <v>22646.3</v>
      </c>
      <c r="J50" s="647">
        <f t="shared" si="3"/>
        <v>99.99558446260703</v>
      </c>
      <c r="K50" s="648">
        <v>5</v>
      </c>
    </row>
    <row r="51" spans="1:11" ht="12.75">
      <c r="A51" s="649" t="s">
        <v>376</v>
      </c>
      <c r="B51" s="595">
        <v>17000</v>
      </c>
      <c r="C51" s="596">
        <v>17620.3</v>
      </c>
      <c r="D51" s="597">
        <v>17620.3</v>
      </c>
      <c r="E51" s="644">
        <f t="shared" si="2"/>
        <v>100</v>
      </c>
      <c r="F51" s="597">
        <v>16084.5</v>
      </c>
      <c r="G51" s="645">
        <f t="shared" si="4"/>
        <v>1.0954832291958096</v>
      </c>
      <c r="H51" s="646">
        <v>15062.2</v>
      </c>
      <c r="I51" s="597">
        <v>15062.1</v>
      </c>
      <c r="J51" s="647">
        <f t="shared" si="3"/>
        <v>99.99933608636188</v>
      </c>
      <c r="K51" s="648">
        <v>0</v>
      </c>
    </row>
    <row r="52" spans="1:11" ht="12.75">
      <c r="A52" s="649" t="s">
        <v>377</v>
      </c>
      <c r="B52" s="595">
        <v>11800</v>
      </c>
      <c r="C52" s="596">
        <v>12431.7</v>
      </c>
      <c r="D52" s="597">
        <v>12431.7</v>
      </c>
      <c r="E52" s="644">
        <f t="shared" si="2"/>
        <v>100</v>
      </c>
      <c r="F52" s="597">
        <v>11834</v>
      </c>
      <c r="G52" s="645">
        <f t="shared" si="4"/>
        <v>1.0505070136893697</v>
      </c>
      <c r="H52" s="646">
        <v>11391.5</v>
      </c>
      <c r="I52" s="597">
        <v>11161.7</v>
      </c>
      <c r="J52" s="647">
        <f t="shared" si="3"/>
        <v>97.98270640389765</v>
      </c>
      <c r="K52" s="648">
        <v>-0.9</v>
      </c>
    </row>
    <row r="53" spans="1:11" ht="12.75">
      <c r="A53" s="649" t="s">
        <v>378</v>
      </c>
      <c r="B53" s="595">
        <v>15600</v>
      </c>
      <c r="C53" s="596">
        <v>15850</v>
      </c>
      <c r="D53" s="597">
        <v>15850</v>
      </c>
      <c r="E53" s="644">
        <f t="shared" si="2"/>
        <v>100</v>
      </c>
      <c r="F53" s="597">
        <v>15378</v>
      </c>
      <c r="G53" s="645">
        <f t="shared" si="4"/>
        <v>1.0306931980751723</v>
      </c>
      <c r="H53" s="646">
        <v>13178.2</v>
      </c>
      <c r="I53" s="597">
        <v>13178.2</v>
      </c>
      <c r="J53" s="647">
        <f t="shared" si="3"/>
        <v>100</v>
      </c>
      <c r="K53" s="648">
        <v>0.3</v>
      </c>
    </row>
    <row r="54" spans="1:11" ht="12.75">
      <c r="A54" s="649" t="s">
        <v>379</v>
      </c>
      <c r="B54" s="595">
        <v>30900</v>
      </c>
      <c r="C54" s="596">
        <v>31900</v>
      </c>
      <c r="D54" s="597">
        <v>31900</v>
      </c>
      <c r="E54" s="644">
        <f t="shared" si="2"/>
        <v>100</v>
      </c>
      <c r="F54" s="597">
        <v>32284.7</v>
      </c>
      <c r="G54" s="645">
        <f t="shared" si="4"/>
        <v>0.9880841389264884</v>
      </c>
      <c r="H54" s="646">
        <v>24462.8</v>
      </c>
      <c r="I54" s="597">
        <v>24462.8</v>
      </c>
      <c r="J54" s="647">
        <f t="shared" si="3"/>
        <v>100</v>
      </c>
      <c r="K54" s="648">
        <v>0.4</v>
      </c>
    </row>
    <row r="55" spans="1:11" ht="12.75">
      <c r="A55" s="672" t="s">
        <v>380</v>
      </c>
      <c r="B55" s="673">
        <v>21500</v>
      </c>
      <c r="C55" s="674">
        <v>22477.8</v>
      </c>
      <c r="D55" s="675">
        <v>22477.8</v>
      </c>
      <c r="E55" s="676">
        <f t="shared" si="2"/>
        <v>100</v>
      </c>
      <c r="F55" s="675">
        <v>26830.2</v>
      </c>
      <c r="G55" s="677">
        <f t="shared" si="4"/>
        <v>0.8377798152827783</v>
      </c>
      <c r="H55" s="678">
        <v>28078.3</v>
      </c>
      <c r="I55" s="675">
        <v>28078.3</v>
      </c>
      <c r="J55" s="679">
        <f t="shared" si="3"/>
        <v>100</v>
      </c>
      <c r="K55" s="680">
        <v>-3.5</v>
      </c>
    </row>
    <row r="56" spans="1:11" ht="12.75">
      <c r="A56" s="649" t="s">
        <v>381</v>
      </c>
      <c r="B56" s="595">
        <v>33000</v>
      </c>
      <c r="C56" s="596">
        <v>33737</v>
      </c>
      <c r="D56" s="597">
        <v>33737</v>
      </c>
      <c r="E56" s="644">
        <f t="shared" si="2"/>
        <v>100</v>
      </c>
      <c r="F56" s="597">
        <v>38125.7</v>
      </c>
      <c r="G56" s="645">
        <f t="shared" si="4"/>
        <v>0.8848886708965344</v>
      </c>
      <c r="H56" s="646">
        <v>31959.3</v>
      </c>
      <c r="I56" s="597">
        <v>31959.3</v>
      </c>
      <c r="J56" s="679">
        <f>(I56/H56*100)</f>
        <v>100</v>
      </c>
      <c r="K56" s="648">
        <v>-6.7</v>
      </c>
    </row>
    <row r="57" spans="1:11" s="682" customFormat="1" ht="12.75">
      <c r="A57" s="659" t="s">
        <v>382</v>
      </c>
      <c r="B57" s="660">
        <v>51800</v>
      </c>
      <c r="C57" s="661">
        <v>56844</v>
      </c>
      <c r="D57" s="662">
        <v>56844</v>
      </c>
      <c r="E57" s="663">
        <f t="shared" si="2"/>
        <v>100</v>
      </c>
      <c r="F57" s="662">
        <v>55226.6</v>
      </c>
      <c r="G57" s="664">
        <f t="shared" si="4"/>
        <v>1.029286611886301</v>
      </c>
      <c r="H57" s="665">
        <f>36433.8-64.3</f>
        <v>36369.5</v>
      </c>
      <c r="I57" s="662">
        <f>36416.2-64.3</f>
        <v>36351.899999999994</v>
      </c>
      <c r="J57" s="666">
        <f>(I57/H57*100)</f>
        <v>99.95160780324171</v>
      </c>
      <c r="K57" s="681">
        <v>-4.7</v>
      </c>
    </row>
    <row r="58" spans="1:11" ht="12.75">
      <c r="A58" s="643" t="s">
        <v>383</v>
      </c>
      <c r="B58" s="595">
        <v>33000</v>
      </c>
      <c r="C58" s="596">
        <v>34151</v>
      </c>
      <c r="D58" s="597">
        <v>34151</v>
      </c>
      <c r="E58" s="644">
        <f t="shared" si="2"/>
        <v>100</v>
      </c>
      <c r="F58" s="597">
        <v>30742.2</v>
      </c>
      <c r="G58" s="645">
        <f t="shared" si="4"/>
        <v>1.1108834110766308</v>
      </c>
      <c r="H58" s="646">
        <v>23315.7</v>
      </c>
      <c r="I58" s="597">
        <v>22435.1</v>
      </c>
      <c r="J58" s="647">
        <f>(I58/H58*100)</f>
        <v>96.22314577730884</v>
      </c>
      <c r="K58" s="648">
        <v>-4</v>
      </c>
    </row>
    <row r="59" spans="1:11" ht="12.75">
      <c r="A59" s="643" t="s">
        <v>384</v>
      </c>
      <c r="B59" s="683">
        <v>60000</v>
      </c>
      <c r="C59" s="684">
        <f>68360.3+1319.2+1269.9+2979.1</f>
        <v>73928.5</v>
      </c>
      <c r="D59" s="597">
        <f>68360.3+1116.7+2979.2</f>
        <v>72456.2</v>
      </c>
      <c r="E59" s="644">
        <f>(D59/C59*100)</f>
        <v>98.00848116761465</v>
      </c>
      <c r="F59" s="597">
        <v>104414.4</v>
      </c>
      <c r="G59" s="645">
        <f t="shared" si="4"/>
        <v>0.6939291898435465</v>
      </c>
      <c r="H59" s="646">
        <v>37244</v>
      </c>
      <c r="I59" s="597">
        <v>32545.9</v>
      </c>
      <c r="J59" s="647">
        <f>(I59/H59*100)</f>
        <v>87.38561916013317</v>
      </c>
      <c r="K59" s="648">
        <v>-2.1</v>
      </c>
    </row>
    <row r="60" spans="1:11" s="599" customFormat="1" ht="12.75">
      <c r="A60" s="643" t="s">
        <v>385</v>
      </c>
      <c r="B60" s="595">
        <v>11500</v>
      </c>
      <c r="C60" s="596">
        <v>13901.6</v>
      </c>
      <c r="D60" s="597">
        <v>13901.6</v>
      </c>
      <c r="E60" s="644">
        <f t="shared" si="2"/>
        <v>100</v>
      </c>
      <c r="F60" s="597">
        <v>11909</v>
      </c>
      <c r="G60" s="645">
        <f t="shared" si="4"/>
        <v>1.16731883449492</v>
      </c>
      <c r="H60" s="646">
        <v>7866</v>
      </c>
      <c r="I60" s="597">
        <v>7830</v>
      </c>
      <c r="J60" s="647">
        <f>(I60/H60*100)</f>
        <v>99.54233409610984</v>
      </c>
      <c r="K60" s="648">
        <v>0</v>
      </c>
    </row>
    <row r="61" spans="1:11" s="599" customFormat="1" ht="12.75">
      <c r="A61" s="643" t="s">
        <v>386</v>
      </c>
      <c r="B61" s="595">
        <v>227402</v>
      </c>
      <c r="C61" s="596">
        <v>229552</v>
      </c>
      <c r="D61" s="597">
        <v>229552</v>
      </c>
      <c r="E61" s="644">
        <f t="shared" si="2"/>
        <v>100</v>
      </c>
      <c r="F61" s="597">
        <v>219560</v>
      </c>
      <c r="G61" s="645">
        <f t="shared" si="4"/>
        <v>1.045509200218619</v>
      </c>
      <c r="H61" s="685" t="s">
        <v>82</v>
      </c>
      <c r="I61" s="686" t="s">
        <v>82</v>
      </c>
      <c r="J61" s="687" t="s">
        <v>82</v>
      </c>
      <c r="K61" s="688" t="s">
        <v>82</v>
      </c>
    </row>
    <row r="62" spans="1:11" s="599" customFormat="1" ht="12.75">
      <c r="A62" s="643" t="s">
        <v>387</v>
      </c>
      <c r="B62" s="595">
        <v>0</v>
      </c>
      <c r="C62" s="596">
        <v>180.8</v>
      </c>
      <c r="D62" s="597">
        <v>54.3</v>
      </c>
      <c r="E62" s="644">
        <f t="shared" si="2"/>
        <v>30.03318584070796</v>
      </c>
      <c r="F62" s="597">
        <v>3100.3</v>
      </c>
      <c r="G62" s="645">
        <f t="shared" si="4"/>
        <v>0.017514434087023835</v>
      </c>
      <c r="H62" s="685" t="s">
        <v>82</v>
      </c>
      <c r="I62" s="686" t="s">
        <v>82</v>
      </c>
      <c r="J62" s="687" t="s">
        <v>82</v>
      </c>
      <c r="K62" s="688" t="s">
        <v>82</v>
      </c>
    </row>
    <row r="63" spans="1:11" s="599" customFormat="1" ht="12.75">
      <c r="A63" s="643" t="s">
        <v>388</v>
      </c>
      <c r="B63" s="595">
        <v>0</v>
      </c>
      <c r="C63" s="596">
        <v>1928.3</v>
      </c>
      <c r="D63" s="597">
        <v>1928.3</v>
      </c>
      <c r="E63" s="644">
        <f t="shared" si="2"/>
        <v>100</v>
      </c>
      <c r="F63" s="597">
        <v>1600</v>
      </c>
      <c r="G63" s="645">
        <f t="shared" si="4"/>
        <v>1.2051875</v>
      </c>
      <c r="H63" s="685" t="s">
        <v>82</v>
      </c>
      <c r="I63" s="686" t="s">
        <v>82</v>
      </c>
      <c r="J63" s="687" t="s">
        <v>82</v>
      </c>
      <c r="K63" s="688" t="s">
        <v>82</v>
      </c>
    </row>
    <row r="64" spans="1:11" s="599" customFormat="1" ht="12.75">
      <c r="A64" s="643" t="s">
        <v>389</v>
      </c>
      <c r="B64" s="595">
        <v>17500</v>
      </c>
      <c r="C64" s="596">
        <v>17500</v>
      </c>
      <c r="D64" s="597">
        <v>17500</v>
      </c>
      <c r="E64" s="644">
        <f t="shared" si="2"/>
        <v>100</v>
      </c>
      <c r="F64" s="597">
        <v>19000</v>
      </c>
      <c r="G64" s="645">
        <f t="shared" si="4"/>
        <v>0.9210526315789473</v>
      </c>
      <c r="H64" s="685" t="s">
        <v>82</v>
      </c>
      <c r="I64" s="686" t="s">
        <v>82</v>
      </c>
      <c r="J64" s="687" t="s">
        <v>82</v>
      </c>
      <c r="K64" s="688" t="s">
        <v>82</v>
      </c>
    </row>
    <row r="65" spans="1:11" s="603" customFormat="1" ht="12.75">
      <c r="A65" s="643" t="s">
        <v>390</v>
      </c>
      <c r="B65" s="595">
        <v>8200</v>
      </c>
      <c r="C65" s="596">
        <v>13796.5</v>
      </c>
      <c r="D65" s="597">
        <v>13796.5</v>
      </c>
      <c r="E65" s="644">
        <f t="shared" si="2"/>
        <v>100</v>
      </c>
      <c r="F65" s="597">
        <v>5508</v>
      </c>
      <c r="G65" s="645">
        <f t="shared" si="4"/>
        <v>2.5048111837327522</v>
      </c>
      <c r="H65" s="685" t="s">
        <v>82</v>
      </c>
      <c r="I65" s="686" t="s">
        <v>82</v>
      </c>
      <c r="J65" s="687" t="s">
        <v>82</v>
      </c>
      <c r="K65" s="688" t="s">
        <v>82</v>
      </c>
    </row>
    <row r="66" spans="1:11" s="599" customFormat="1" ht="13.5" thickBot="1">
      <c r="A66" s="689" t="s">
        <v>391</v>
      </c>
      <c r="B66" s="673">
        <v>880</v>
      </c>
      <c r="C66" s="674">
        <v>880</v>
      </c>
      <c r="D66" s="675">
        <v>880</v>
      </c>
      <c r="E66" s="676">
        <f t="shared" si="2"/>
        <v>100</v>
      </c>
      <c r="F66" s="675">
        <v>800</v>
      </c>
      <c r="G66" s="677">
        <f t="shared" si="4"/>
        <v>1.1</v>
      </c>
      <c r="H66" s="690" t="s">
        <v>82</v>
      </c>
      <c r="I66" s="691" t="s">
        <v>82</v>
      </c>
      <c r="J66" s="692" t="s">
        <v>82</v>
      </c>
      <c r="K66" s="693" t="s">
        <v>82</v>
      </c>
    </row>
    <row r="67" spans="1:11" ht="13.5" thickBot="1">
      <c r="A67" s="694" t="s">
        <v>20</v>
      </c>
      <c r="B67" s="695">
        <f>SUM(B30:B66)</f>
        <v>869582</v>
      </c>
      <c r="C67" s="695">
        <f>SUM(C30:C66)</f>
        <v>903470.2000000001</v>
      </c>
      <c r="D67" s="695">
        <f>SUM(D30:D66)</f>
        <v>900226.3</v>
      </c>
      <c r="E67" s="696">
        <f>(D67/C67*100)</f>
        <v>99.6409510795154</v>
      </c>
      <c r="F67" s="695">
        <f>SUM(F30:F66)</f>
        <v>921415.9</v>
      </c>
      <c r="G67" s="697">
        <f t="shared" si="4"/>
        <v>0.9770032186334098</v>
      </c>
      <c r="H67" s="695">
        <f>SUM(H30:H60)</f>
        <v>633320.1</v>
      </c>
      <c r="I67" s="695">
        <f>SUM(I30:I60)</f>
        <v>626587.7</v>
      </c>
      <c r="J67" s="698">
        <f>(I67/H67*100)</f>
        <v>98.93696726189489</v>
      </c>
      <c r="K67" s="695">
        <f>SUM(K30:K60)</f>
        <v>-31.6</v>
      </c>
    </row>
    <row r="68" spans="1:11" ht="12.75">
      <c r="A68" s="699" t="s">
        <v>392</v>
      </c>
      <c r="B68" s="700"/>
      <c r="C68" s="701"/>
      <c r="D68" s="702"/>
      <c r="E68" s="703"/>
      <c r="F68" s="702"/>
      <c r="G68" s="704"/>
      <c r="H68" s="705"/>
      <c r="I68" s="706"/>
      <c r="J68" s="707"/>
      <c r="K68" s="708"/>
    </row>
    <row r="69" spans="1:11" ht="13.5" thickBot="1">
      <c r="A69" s="709" t="s">
        <v>23</v>
      </c>
      <c r="B69" s="710">
        <f>B67+B24</f>
        <v>1105674</v>
      </c>
      <c r="C69" s="711">
        <f>C67+C24</f>
        <v>1478957.3000000003</v>
      </c>
      <c r="D69" s="711">
        <f>D67+D24</f>
        <v>1428234.5</v>
      </c>
      <c r="E69" s="712">
        <f>(D69/C69*100)</f>
        <v>96.57036751500532</v>
      </c>
      <c r="F69" s="713">
        <f>F67+F24</f>
        <v>1370096.6</v>
      </c>
      <c r="G69" s="714">
        <f>(D69/F69)</f>
        <v>1.0424334313361554</v>
      </c>
      <c r="H69" s="715"/>
      <c r="I69" s="706"/>
      <c r="J69" s="707"/>
      <c r="K69" s="707"/>
    </row>
    <row r="70" spans="1:11" ht="13.5" thickTop="1">
      <c r="A70" s="699"/>
      <c r="B70" s="700"/>
      <c r="C70" s="701"/>
      <c r="D70" s="702"/>
      <c r="E70" s="703"/>
      <c r="F70" s="702"/>
      <c r="G70" s="704"/>
      <c r="H70" s="715"/>
      <c r="I70" s="707"/>
      <c r="J70" s="707"/>
      <c r="K70" s="707"/>
    </row>
    <row r="71" spans="1:11" s="603" customFormat="1" ht="13.5" thickBot="1">
      <c r="A71" s="709" t="s">
        <v>393</v>
      </c>
      <c r="B71" s="710">
        <v>625205.9</v>
      </c>
      <c r="C71" s="711">
        <v>2502588.1</v>
      </c>
      <c r="D71" s="713">
        <v>2404609.14</v>
      </c>
      <c r="E71" s="712">
        <f>(D71/C71*100)</f>
        <v>96.08489467363806</v>
      </c>
      <c r="F71" s="713">
        <v>2311032.9</v>
      </c>
      <c r="G71" s="714">
        <f>(D71/F71)</f>
        <v>1.0404910895037454</v>
      </c>
      <c r="H71" s="715"/>
      <c r="I71" s="706"/>
      <c r="J71" s="707"/>
      <c r="K71" s="707"/>
    </row>
    <row r="72" spans="1:11" ht="13.5" thickTop="1">
      <c r="A72" s="699"/>
      <c r="B72" s="700"/>
      <c r="C72" s="701"/>
      <c r="D72" s="702"/>
      <c r="E72" s="703"/>
      <c r="F72" s="702"/>
      <c r="G72" s="704"/>
      <c r="H72" s="715"/>
      <c r="I72" s="707"/>
      <c r="J72" s="707"/>
      <c r="K72" s="707"/>
    </row>
    <row r="73" spans="1:11" ht="13.5" thickBot="1">
      <c r="A73" s="716" t="s">
        <v>394</v>
      </c>
      <c r="B73" s="717">
        <f>SUM(B69:B71)</f>
        <v>1730879.9</v>
      </c>
      <c r="C73" s="718">
        <f>SUM(C69:C71)</f>
        <v>3981545.4000000004</v>
      </c>
      <c r="D73" s="719">
        <f>SUM(D69:D71)</f>
        <v>3832843.64</v>
      </c>
      <c r="E73" s="720">
        <f>(D73/C73*100)</f>
        <v>96.26522505557766</v>
      </c>
      <c r="F73" s="719">
        <f>SUM(F69:F71)</f>
        <v>3681129.5</v>
      </c>
      <c r="G73" s="721">
        <f>(D73/F73)</f>
        <v>1.0412140186863843</v>
      </c>
      <c r="H73" s="722"/>
      <c r="I73" s="723"/>
      <c r="J73" s="724"/>
      <c r="K73" s="724"/>
    </row>
    <row r="74" spans="1:3" ht="13.5" thickTop="1">
      <c r="A74" s="107" t="s">
        <v>395</v>
      </c>
      <c r="C74" s="725"/>
    </row>
  </sheetData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31"/>
  <sheetViews>
    <sheetView workbookViewId="0" topLeftCell="A1">
      <selection activeCell="B1" sqref="B1"/>
    </sheetView>
  </sheetViews>
  <sheetFormatPr defaultColWidth="9.00390625" defaultRowHeight="12.75"/>
  <cols>
    <col min="1" max="1" width="0.6171875" style="0" customWidth="1"/>
    <col min="2" max="2" width="29.75390625" style="0" customWidth="1"/>
    <col min="3" max="3" width="9.625" style="0" customWidth="1"/>
    <col min="4" max="4" width="9.75390625" style="0" customWidth="1"/>
    <col min="5" max="5" width="10.25390625" style="0" customWidth="1"/>
    <col min="6" max="6" width="8.125" style="0" customWidth="1"/>
    <col min="8" max="8" width="10.00390625" style="0" customWidth="1"/>
    <col min="9" max="10" width="11.625" style="0" customWidth="1"/>
    <col min="11" max="11" width="8.125" style="0" customWidth="1"/>
    <col min="12" max="12" width="13.375" style="0" customWidth="1"/>
    <col min="14" max="14" width="8.00390625" style="0" customWidth="1"/>
  </cols>
  <sheetData>
    <row r="1" spans="1:12" ht="15.75">
      <c r="A1" s="107"/>
      <c r="B1" s="726"/>
      <c r="C1" s="727"/>
      <c r="D1" s="727"/>
      <c r="E1" s="727"/>
      <c r="F1" s="727"/>
      <c r="G1" s="727"/>
      <c r="H1" s="727"/>
      <c r="I1" s="727"/>
      <c r="J1" s="727"/>
      <c r="K1" s="727"/>
      <c r="L1" s="727"/>
    </row>
    <row r="2" spans="2:12" ht="16.5" thickBot="1">
      <c r="B2" s="106" t="s">
        <v>396</v>
      </c>
      <c r="L2" t="s">
        <v>35</v>
      </c>
    </row>
    <row r="3" spans="1:12" ht="17.25" thickBot="1" thickTop="1">
      <c r="A3" s="727"/>
      <c r="B3" s="728" t="s">
        <v>397</v>
      </c>
      <c r="C3" s="729"/>
      <c r="D3" s="730" t="s">
        <v>2</v>
      </c>
      <c r="E3" s="730"/>
      <c r="F3" s="731"/>
      <c r="G3" s="732"/>
      <c r="H3" s="732"/>
      <c r="I3" s="733" t="s">
        <v>3</v>
      </c>
      <c r="J3" s="734"/>
      <c r="K3" s="734"/>
      <c r="L3" s="735"/>
    </row>
    <row r="4" spans="1:14" ht="15">
      <c r="A4" s="727"/>
      <c r="B4" s="573" t="s">
        <v>33</v>
      </c>
      <c r="C4" s="8" t="s">
        <v>31</v>
      </c>
      <c r="D4" s="8" t="s">
        <v>32</v>
      </c>
      <c r="E4" s="8" t="s">
        <v>398</v>
      </c>
      <c r="F4" s="218" t="s">
        <v>6</v>
      </c>
      <c r="G4" s="8" t="s">
        <v>399</v>
      </c>
      <c r="H4" s="8" t="s">
        <v>8</v>
      </c>
      <c r="I4" s="218" t="s">
        <v>400</v>
      </c>
      <c r="J4" s="8" t="s">
        <v>398</v>
      </c>
      <c r="K4" s="218" t="s">
        <v>6</v>
      </c>
      <c r="L4" s="574" t="s">
        <v>12</v>
      </c>
      <c r="M4" s="736"/>
      <c r="N4" s="727"/>
    </row>
    <row r="5" spans="2:12" ht="12.75">
      <c r="B5" s="118" t="s">
        <v>65</v>
      </c>
      <c r="C5" s="576"/>
      <c r="D5" s="576"/>
      <c r="E5" s="9">
        <v>40178</v>
      </c>
      <c r="F5" s="10" t="s">
        <v>37</v>
      </c>
      <c r="G5" s="10" t="s">
        <v>66</v>
      </c>
      <c r="H5" s="10" t="s">
        <v>29</v>
      </c>
      <c r="I5" s="576" t="s">
        <v>11</v>
      </c>
      <c r="J5" s="9">
        <v>40178</v>
      </c>
      <c r="K5" s="576"/>
      <c r="L5" s="737" t="s">
        <v>39</v>
      </c>
    </row>
    <row r="6" spans="2:12" ht="13.5" thickBot="1">
      <c r="B6" s="119"/>
      <c r="C6" s="577"/>
      <c r="D6" s="577"/>
      <c r="E6" s="577"/>
      <c r="F6" s="11">
        <v>2009</v>
      </c>
      <c r="G6" s="738">
        <v>39813</v>
      </c>
      <c r="H6" s="738"/>
      <c r="I6" s="577"/>
      <c r="J6" s="577"/>
      <c r="K6" s="577"/>
      <c r="L6" s="578" t="s">
        <v>401</v>
      </c>
    </row>
    <row r="7" spans="2:12" ht="13.5" thickTop="1">
      <c r="B7" s="122" t="s">
        <v>402</v>
      </c>
      <c r="C7" s="124">
        <v>70461.1</v>
      </c>
      <c r="D7" s="124">
        <v>118096.6</v>
      </c>
      <c r="E7" s="124">
        <v>110974.8</v>
      </c>
      <c r="F7" s="739">
        <f>E7/D7*100</f>
        <v>93.96951309351836</v>
      </c>
      <c r="G7" s="124">
        <v>68383.6</v>
      </c>
      <c r="H7" s="740">
        <f aca="true" t="shared" si="0" ref="H7:H12">E7/G7</f>
        <v>1.6228276955293373</v>
      </c>
      <c r="I7" s="741">
        <v>0</v>
      </c>
      <c r="J7" s="741">
        <v>0</v>
      </c>
      <c r="K7" s="742">
        <v>0</v>
      </c>
      <c r="L7" s="743">
        <v>0</v>
      </c>
    </row>
    <row r="8" spans="2:12" ht="12.75">
      <c r="B8" s="191" t="s">
        <v>403</v>
      </c>
      <c r="C8" s="154">
        <v>0</v>
      </c>
      <c r="D8" s="154">
        <v>0</v>
      </c>
      <c r="E8" s="124">
        <v>0</v>
      </c>
      <c r="F8" s="739">
        <v>0</v>
      </c>
      <c r="G8" s="124">
        <v>0</v>
      </c>
      <c r="H8" s="740">
        <v>0</v>
      </c>
      <c r="I8" s="741">
        <v>0</v>
      </c>
      <c r="J8" s="741">
        <v>0</v>
      </c>
      <c r="K8" s="742">
        <v>0</v>
      </c>
      <c r="L8" s="743">
        <v>0</v>
      </c>
    </row>
    <row r="9" spans="2:12" ht="12.75">
      <c r="B9" s="191" t="s">
        <v>28</v>
      </c>
      <c r="C9" s="154">
        <v>4946</v>
      </c>
      <c r="D9" s="154">
        <v>21052.2</v>
      </c>
      <c r="E9" s="124">
        <v>20792.3</v>
      </c>
      <c r="F9" s="739">
        <f>E9/D9*100</f>
        <v>98.76544969171867</v>
      </c>
      <c r="G9" s="124">
        <v>8245.6</v>
      </c>
      <c r="H9" s="740">
        <f t="shared" si="0"/>
        <v>2.5216236538274956</v>
      </c>
      <c r="I9" s="741">
        <v>0</v>
      </c>
      <c r="J9" s="741">
        <v>0</v>
      </c>
      <c r="K9" s="742">
        <v>0</v>
      </c>
      <c r="L9" s="743">
        <v>0</v>
      </c>
    </row>
    <row r="10" spans="2:12" ht="12.75">
      <c r="B10" s="191" t="s">
        <v>21</v>
      </c>
      <c r="C10" s="154">
        <v>163100</v>
      </c>
      <c r="D10" s="744">
        <v>137300</v>
      </c>
      <c r="E10" s="197">
        <v>137300</v>
      </c>
      <c r="F10" s="739">
        <f>E10/D10*100</f>
        <v>100</v>
      </c>
      <c r="G10" s="197">
        <v>91000</v>
      </c>
      <c r="H10" s="740">
        <f t="shared" si="0"/>
        <v>1.5087912087912088</v>
      </c>
      <c r="I10" s="741">
        <v>0</v>
      </c>
      <c r="J10" s="741">
        <v>0</v>
      </c>
      <c r="K10" s="742">
        <v>0</v>
      </c>
      <c r="L10" s="743">
        <v>0</v>
      </c>
    </row>
    <row r="11" spans="2:12" ht="12.75">
      <c r="B11" s="122" t="s">
        <v>404</v>
      </c>
      <c r="C11" s="124">
        <v>0</v>
      </c>
      <c r="D11" s="123">
        <v>1084.6</v>
      </c>
      <c r="E11" s="197">
        <v>1084.6</v>
      </c>
      <c r="F11" s="739">
        <f>E11/D11*100</f>
        <v>100</v>
      </c>
      <c r="G11" s="197">
        <v>4902.3</v>
      </c>
      <c r="H11" s="740">
        <f t="shared" si="0"/>
        <v>0.2212430899781735</v>
      </c>
      <c r="I11" s="741">
        <v>0</v>
      </c>
      <c r="J11" s="741">
        <v>0</v>
      </c>
      <c r="K11" s="745">
        <v>0</v>
      </c>
      <c r="L11" s="743">
        <v>0</v>
      </c>
    </row>
    <row r="12" spans="2:12" ht="12.75">
      <c r="B12" s="594" t="s">
        <v>405</v>
      </c>
      <c r="C12" s="746">
        <v>15000</v>
      </c>
      <c r="D12" s="123">
        <v>0</v>
      </c>
      <c r="E12" s="197">
        <v>0</v>
      </c>
      <c r="F12" s="739">
        <v>0</v>
      </c>
      <c r="G12" s="197">
        <v>25502.5</v>
      </c>
      <c r="H12" s="740">
        <f t="shared" si="0"/>
        <v>0</v>
      </c>
      <c r="I12" s="741">
        <v>0</v>
      </c>
      <c r="J12" s="741">
        <v>0</v>
      </c>
      <c r="K12" s="742">
        <v>0</v>
      </c>
      <c r="L12" s="743">
        <v>0</v>
      </c>
    </row>
    <row r="13" spans="2:12" ht="12.75">
      <c r="B13" s="747" t="s">
        <v>406</v>
      </c>
      <c r="C13" s="746">
        <v>8000</v>
      </c>
      <c r="D13" s="124">
        <v>0</v>
      </c>
      <c r="E13" s="197">
        <v>0</v>
      </c>
      <c r="F13" s="739">
        <v>0</v>
      </c>
      <c r="G13" s="748">
        <v>0</v>
      </c>
      <c r="H13" s="740">
        <v>0</v>
      </c>
      <c r="I13" s="741">
        <v>0</v>
      </c>
      <c r="J13" s="741">
        <v>0</v>
      </c>
      <c r="K13" s="749">
        <v>0</v>
      </c>
      <c r="L13" s="743">
        <v>0</v>
      </c>
    </row>
    <row r="14" spans="2:12" ht="12.75">
      <c r="B14" s="115" t="s">
        <v>407</v>
      </c>
      <c r="C14" s="750">
        <v>847.5</v>
      </c>
      <c r="D14" s="130">
        <v>0</v>
      </c>
      <c r="E14" s="124">
        <v>0</v>
      </c>
      <c r="F14" s="739">
        <v>0</v>
      </c>
      <c r="G14" s="751">
        <v>0</v>
      </c>
      <c r="H14" s="740">
        <v>0</v>
      </c>
      <c r="I14" s="741">
        <v>0</v>
      </c>
      <c r="J14" s="741">
        <v>0</v>
      </c>
      <c r="K14" s="742">
        <v>0</v>
      </c>
      <c r="L14" s="743">
        <v>0</v>
      </c>
    </row>
    <row r="15" spans="2:13" ht="13.5" thickBot="1">
      <c r="B15" s="195" t="s">
        <v>408</v>
      </c>
      <c r="C15" s="752">
        <v>366.4</v>
      </c>
      <c r="D15" s="196">
        <v>0</v>
      </c>
      <c r="E15" s="197">
        <v>0</v>
      </c>
      <c r="F15" s="739">
        <v>0</v>
      </c>
      <c r="G15" s="748">
        <v>0</v>
      </c>
      <c r="H15" s="740">
        <v>0</v>
      </c>
      <c r="I15" s="741">
        <v>0</v>
      </c>
      <c r="J15" s="741">
        <v>0</v>
      </c>
      <c r="K15" s="739">
        <v>0</v>
      </c>
      <c r="L15" s="743">
        <v>0</v>
      </c>
      <c r="M15" s="753"/>
    </row>
    <row r="16" spans="2:12" ht="13.5" thickBot="1">
      <c r="B16" s="135" t="s">
        <v>19</v>
      </c>
      <c r="C16" s="754">
        <f>SUM(C7:C15)</f>
        <v>262721</v>
      </c>
      <c r="D16" s="755">
        <f>SUM(D7:D15)</f>
        <v>277533.4</v>
      </c>
      <c r="E16" s="755">
        <f>SUM(E7:E15)</f>
        <v>270151.69999999995</v>
      </c>
      <c r="F16" s="756">
        <f>E16/D16*100</f>
        <v>97.34024805663027</v>
      </c>
      <c r="G16" s="137">
        <f>SUM(G7:G15)</f>
        <v>198034</v>
      </c>
      <c r="H16" s="757">
        <f>E16/G16</f>
        <v>1.3641682741347443</v>
      </c>
      <c r="I16" s="758">
        <v>0</v>
      </c>
      <c r="J16" s="759">
        <v>0</v>
      </c>
      <c r="K16" s="760">
        <v>0</v>
      </c>
      <c r="L16" s="761">
        <v>0</v>
      </c>
    </row>
    <row r="17" spans="2:12" ht="16.5" thickBot="1">
      <c r="B17" s="135"/>
      <c r="C17" s="762"/>
      <c r="D17" s="763" t="s">
        <v>18</v>
      </c>
      <c r="E17" s="763"/>
      <c r="F17" s="764"/>
      <c r="G17" s="765"/>
      <c r="H17" s="765"/>
      <c r="I17" s="766" t="s">
        <v>3</v>
      </c>
      <c r="J17" s="767"/>
      <c r="K17" s="767"/>
      <c r="L17" s="768"/>
    </row>
    <row r="18" spans="2:12" ht="12.75">
      <c r="B18" s="115" t="s">
        <v>33</v>
      </c>
      <c r="C18" s="8" t="s">
        <v>31</v>
      </c>
      <c r="D18" s="8" t="s">
        <v>32</v>
      </c>
      <c r="E18" s="8" t="s">
        <v>398</v>
      </c>
      <c r="F18" s="218" t="s">
        <v>6</v>
      </c>
      <c r="G18" s="8" t="s">
        <v>399</v>
      </c>
      <c r="H18" s="8" t="s">
        <v>8</v>
      </c>
      <c r="I18" s="218" t="s">
        <v>400</v>
      </c>
      <c r="J18" s="8" t="s">
        <v>398</v>
      </c>
      <c r="K18" s="218" t="s">
        <v>6</v>
      </c>
      <c r="L18" s="574" t="s">
        <v>12</v>
      </c>
    </row>
    <row r="19" spans="2:12" ht="12.75">
      <c r="B19" s="118" t="s">
        <v>76</v>
      </c>
      <c r="C19" s="576"/>
      <c r="D19" s="576"/>
      <c r="E19" s="9">
        <v>40178</v>
      </c>
      <c r="F19" s="10" t="s">
        <v>37</v>
      </c>
      <c r="G19" s="10" t="s">
        <v>66</v>
      </c>
      <c r="H19" s="10" t="s">
        <v>29</v>
      </c>
      <c r="I19" s="576" t="s">
        <v>11</v>
      </c>
      <c r="J19" s="9">
        <v>40178</v>
      </c>
      <c r="K19" s="576"/>
      <c r="L19" s="737" t="s">
        <v>39</v>
      </c>
    </row>
    <row r="20" spans="2:12" ht="13.5" thickBot="1">
      <c r="B20" s="119"/>
      <c r="C20" s="577"/>
      <c r="D20" s="577"/>
      <c r="E20" s="577"/>
      <c r="F20" s="11">
        <v>2009</v>
      </c>
      <c r="G20" s="738">
        <v>39813</v>
      </c>
      <c r="H20" s="738"/>
      <c r="I20" s="577"/>
      <c r="J20" s="577"/>
      <c r="K20" s="577"/>
      <c r="L20" s="578" t="s">
        <v>401</v>
      </c>
    </row>
    <row r="21" spans="2:12" ht="13.5" thickTop="1">
      <c r="B21" s="191" t="s">
        <v>409</v>
      </c>
      <c r="C21" s="751">
        <v>20398</v>
      </c>
      <c r="D21" s="751">
        <v>21848</v>
      </c>
      <c r="E21" s="751">
        <v>21848</v>
      </c>
      <c r="F21" s="742">
        <f aca="true" t="shared" si="1" ref="F21:F35">E21/D21*100</f>
        <v>100</v>
      </c>
      <c r="G21" s="751">
        <v>19378</v>
      </c>
      <c r="H21" s="769">
        <f aca="true" t="shared" si="2" ref="H21:H35">E21/G21</f>
        <v>1.1274641345856125</v>
      </c>
      <c r="I21" s="751">
        <v>12165</v>
      </c>
      <c r="J21" s="770">
        <v>12165</v>
      </c>
      <c r="K21" s="742">
        <f aca="true" t="shared" si="3" ref="K21:K35">J21/I21*100</f>
        <v>100</v>
      </c>
      <c r="L21" s="743">
        <v>0</v>
      </c>
    </row>
    <row r="22" spans="2:12" ht="12.75">
      <c r="B22" s="122" t="s">
        <v>410</v>
      </c>
      <c r="C22" s="751">
        <v>38137</v>
      </c>
      <c r="D22" s="124">
        <v>39129.8</v>
      </c>
      <c r="E22" s="124">
        <v>39129.8</v>
      </c>
      <c r="F22" s="742">
        <f t="shared" si="1"/>
        <v>100</v>
      </c>
      <c r="G22" s="751">
        <v>37310</v>
      </c>
      <c r="H22" s="769">
        <f t="shared" si="2"/>
        <v>1.0487751273117127</v>
      </c>
      <c r="I22" s="751">
        <v>17847</v>
      </c>
      <c r="J22" s="770">
        <v>17847</v>
      </c>
      <c r="K22" s="742">
        <f t="shared" si="3"/>
        <v>100</v>
      </c>
      <c r="L22" s="743">
        <v>-6</v>
      </c>
    </row>
    <row r="23" spans="2:12" ht="12.75">
      <c r="B23" s="122" t="s">
        <v>411</v>
      </c>
      <c r="C23" s="751">
        <v>61482</v>
      </c>
      <c r="D23" s="751">
        <v>66482</v>
      </c>
      <c r="E23" s="751">
        <v>66482</v>
      </c>
      <c r="F23" s="742">
        <f t="shared" si="1"/>
        <v>100</v>
      </c>
      <c r="G23" s="751">
        <v>58408</v>
      </c>
      <c r="H23" s="769">
        <f t="shared" si="2"/>
        <v>1.138234488426243</v>
      </c>
      <c r="I23" s="751">
        <v>41107</v>
      </c>
      <c r="J23" s="770">
        <v>41288</v>
      </c>
      <c r="K23" s="742">
        <f t="shared" si="3"/>
        <v>100.44031430170044</v>
      </c>
      <c r="L23" s="743">
        <v>-4</v>
      </c>
    </row>
    <row r="24" spans="2:12" ht="12.75">
      <c r="B24" s="122" t="s">
        <v>412</v>
      </c>
      <c r="C24" s="751">
        <v>19582</v>
      </c>
      <c r="D24" s="751">
        <v>20900</v>
      </c>
      <c r="E24" s="751">
        <v>20900</v>
      </c>
      <c r="F24" s="742">
        <f t="shared" si="1"/>
        <v>100</v>
      </c>
      <c r="G24" s="124">
        <v>19142</v>
      </c>
      <c r="H24" s="769">
        <f t="shared" si="2"/>
        <v>1.0918399331313342</v>
      </c>
      <c r="I24" s="751">
        <v>13050</v>
      </c>
      <c r="J24" s="770">
        <v>12708</v>
      </c>
      <c r="K24" s="742">
        <f t="shared" si="3"/>
        <v>97.37931034482759</v>
      </c>
      <c r="L24" s="743">
        <v>-3</v>
      </c>
    </row>
    <row r="25" spans="2:12" ht="12.75">
      <c r="B25" s="122" t="s">
        <v>413</v>
      </c>
      <c r="C25" s="751">
        <v>12163</v>
      </c>
      <c r="D25" s="751">
        <v>12163</v>
      </c>
      <c r="E25" s="751">
        <v>12163</v>
      </c>
      <c r="F25" s="742">
        <f t="shared" si="1"/>
        <v>100</v>
      </c>
      <c r="G25" s="751">
        <v>13055</v>
      </c>
      <c r="H25" s="769">
        <f t="shared" si="2"/>
        <v>0.9316736882420529</v>
      </c>
      <c r="I25" s="741">
        <v>8287</v>
      </c>
      <c r="J25" s="771">
        <v>8287</v>
      </c>
      <c r="K25" s="742">
        <f t="shared" si="3"/>
        <v>100</v>
      </c>
      <c r="L25" s="743">
        <v>-3</v>
      </c>
    </row>
    <row r="26" spans="2:12" ht="12.75">
      <c r="B26" s="122" t="s">
        <v>414</v>
      </c>
      <c r="C26" s="751">
        <v>22369</v>
      </c>
      <c r="D26" s="751">
        <v>23069</v>
      </c>
      <c r="E26" s="751">
        <v>23069</v>
      </c>
      <c r="F26" s="742">
        <f t="shared" si="1"/>
        <v>100</v>
      </c>
      <c r="G26" s="751">
        <v>21251</v>
      </c>
      <c r="H26" s="769">
        <f t="shared" si="2"/>
        <v>1.0855489153451603</v>
      </c>
      <c r="I26" s="741">
        <v>14846</v>
      </c>
      <c r="J26" s="771">
        <v>13013</v>
      </c>
      <c r="K26" s="742">
        <f t="shared" si="3"/>
        <v>87.65323992994746</v>
      </c>
      <c r="L26" s="743">
        <v>-6</v>
      </c>
    </row>
    <row r="27" spans="2:12" ht="12.75">
      <c r="B27" s="122" t="s">
        <v>415</v>
      </c>
      <c r="C27" s="751">
        <v>65383</v>
      </c>
      <c r="D27" s="124">
        <v>68189.2</v>
      </c>
      <c r="E27" s="124">
        <v>68189.2</v>
      </c>
      <c r="F27" s="742">
        <f t="shared" si="1"/>
        <v>100</v>
      </c>
      <c r="G27" s="751">
        <v>74225</v>
      </c>
      <c r="H27" s="769">
        <f t="shared" si="2"/>
        <v>0.9186823846412934</v>
      </c>
      <c r="I27" s="741">
        <v>33852</v>
      </c>
      <c r="J27" s="771">
        <v>26226</v>
      </c>
      <c r="K27" s="742">
        <f t="shared" si="3"/>
        <v>77.47252747252747</v>
      </c>
      <c r="L27" s="743">
        <v>-44</v>
      </c>
    </row>
    <row r="28" spans="2:12" ht="12.75">
      <c r="B28" s="122" t="s">
        <v>416</v>
      </c>
      <c r="C28" s="751">
        <v>51440</v>
      </c>
      <c r="D28" s="124">
        <v>53082.2</v>
      </c>
      <c r="E28" s="124">
        <v>53082.2</v>
      </c>
      <c r="F28" s="742">
        <f t="shared" si="1"/>
        <v>100</v>
      </c>
      <c r="G28" s="124">
        <v>51475.4</v>
      </c>
      <c r="H28" s="769">
        <f t="shared" si="2"/>
        <v>1.031214910423231</v>
      </c>
      <c r="I28" s="751">
        <v>28210</v>
      </c>
      <c r="J28" s="770">
        <v>27228</v>
      </c>
      <c r="K28" s="742">
        <f t="shared" si="3"/>
        <v>96.51896490606168</v>
      </c>
      <c r="L28" s="743">
        <v>-9</v>
      </c>
    </row>
    <row r="29" spans="2:12" ht="12.75">
      <c r="B29" s="122" t="s">
        <v>417</v>
      </c>
      <c r="C29" s="748">
        <v>42148</v>
      </c>
      <c r="D29" s="748">
        <v>42148</v>
      </c>
      <c r="E29" s="748">
        <v>42148</v>
      </c>
      <c r="F29" s="742">
        <f t="shared" si="1"/>
        <v>100</v>
      </c>
      <c r="G29" s="748">
        <v>42270</v>
      </c>
      <c r="H29" s="769">
        <f t="shared" si="2"/>
        <v>0.9971137922876745</v>
      </c>
      <c r="I29" s="748">
        <v>16616</v>
      </c>
      <c r="J29" s="772">
        <v>18257</v>
      </c>
      <c r="K29" s="742">
        <f t="shared" si="3"/>
        <v>109.87602311025518</v>
      </c>
      <c r="L29" s="773">
        <v>-2</v>
      </c>
    </row>
    <row r="30" spans="2:12" ht="12.75">
      <c r="B30" s="115" t="s">
        <v>418</v>
      </c>
      <c r="C30" s="748">
        <v>28125</v>
      </c>
      <c r="D30" s="748">
        <v>30225</v>
      </c>
      <c r="E30" s="748">
        <v>30225</v>
      </c>
      <c r="F30" s="742">
        <f t="shared" si="1"/>
        <v>100</v>
      </c>
      <c r="G30" s="748">
        <v>28101</v>
      </c>
      <c r="H30" s="769">
        <f t="shared" si="2"/>
        <v>1.0755844987722858</v>
      </c>
      <c r="I30" s="748">
        <v>13654</v>
      </c>
      <c r="J30" s="772">
        <v>13652</v>
      </c>
      <c r="K30" s="742">
        <f t="shared" si="3"/>
        <v>99.98535227772082</v>
      </c>
      <c r="L30" s="773">
        <v>-1</v>
      </c>
    </row>
    <row r="31" spans="2:12" ht="12.75">
      <c r="B31" s="122" t="s">
        <v>419</v>
      </c>
      <c r="C31" s="748">
        <v>71329</v>
      </c>
      <c r="D31" s="748">
        <v>89969</v>
      </c>
      <c r="E31" s="748">
        <v>89969</v>
      </c>
      <c r="F31" s="742">
        <f t="shared" si="1"/>
        <v>100</v>
      </c>
      <c r="G31" s="748">
        <v>77680</v>
      </c>
      <c r="H31" s="769">
        <f t="shared" si="2"/>
        <v>1.1582003089598352</v>
      </c>
      <c r="I31" s="748">
        <v>40840</v>
      </c>
      <c r="J31" s="772">
        <v>40829</v>
      </c>
      <c r="K31" s="742">
        <f t="shared" si="3"/>
        <v>99.97306562193927</v>
      </c>
      <c r="L31" s="773">
        <v>-2</v>
      </c>
    </row>
    <row r="32" spans="2:12" ht="12.75">
      <c r="B32" s="122" t="s">
        <v>420</v>
      </c>
      <c r="C32" s="748">
        <v>23590</v>
      </c>
      <c r="D32" s="748">
        <v>23590</v>
      </c>
      <c r="E32" s="748">
        <v>23590</v>
      </c>
      <c r="F32" s="742">
        <f t="shared" si="1"/>
        <v>100</v>
      </c>
      <c r="G32" s="748">
        <v>22770</v>
      </c>
      <c r="H32" s="769">
        <f t="shared" si="2"/>
        <v>1.0360122968818621</v>
      </c>
      <c r="I32" s="748">
        <v>11251</v>
      </c>
      <c r="J32" s="772">
        <v>10406</v>
      </c>
      <c r="K32" s="742">
        <f t="shared" si="3"/>
        <v>92.4895564838681</v>
      </c>
      <c r="L32" s="773">
        <v>0</v>
      </c>
    </row>
    <row r="33" spans="2:12" ht="12.75">
      <c r="B33" s="122" t="s">
        <v>421</v>
      </c>
      <c r="C33" s="748">
        <v>59300</v>
      </c>
      <c r="D33" s="748">
        <v>59800</v>
      </c>
      <c r="E33" s="748">
        <v>59800</v>
      </c>
      <c r="F33" s="742">
        <f t="shared" si="1"/>
        <v>100</v>
      </c>
      <c r="G33" s="748">
        <v>59043</v>
      </c>
      <c r="H33" s="769">
        <f t="shared" si="2"/>
        <v>1.0128211642362346</v>
      </c>
      <c r="I33" s="748">
        <v>19684</v>
      </c>
      <c r="J33" s="772">
        <v>19478</v>
      </c>
      <c r="K33" s="742">
        <f t="shared" si="3"/>
        <v>98.95346474293842</v>
      </c>
      <c r="L33" s="773">
        <v>-1</v>
      </c>
    </row>
    <row r="34" spans="2:12" ht="12.75">
      <c r="B34" s="191" t="s">
        <v>422</v>
      </c>
      <c r="C34" s="748">
        <v>60031</v>
      </c>
      <c r="D34" s="197">
        <v>72962.3</v>
      </c>
      <c r="E34" s="197">
        <v>72962.3</v>
      </c>
      <c r="F34" s="742">
        <f t="shared" si="1"/>
        <v>100</v>
      </c>
      <c r="G34" s="748">
        <v>56355</v>
      </c>
      <c r="H34" s="769">
        <f t="shared" si="2"/>
        <v>1.2946907993966819</v>
      </c>
      <c r="I34" s="748">
        <v>16617</v>
      </c>
      <c r="J34" s="772">
        <v>16615</v>
      </c>
      <c r="K34" s="742">
        <f t="shared" si="3"/>
        <v>99.98796413311669</v>
      </c>
      <c r="L34" s="773">
        <v>-1</v>
      </c>
    </row>
    <row r="35" spans="2:12" ht="13.5" thickBot="1">
      <c r="B35" s="774" t="s">
        <v>423</v>
      </c>
      <c r="C35" s="775">
        <v>30732</v>
      </c>
      <c r="D35" s="775">
        <v>36032</v>
      </c>
      <c r="E35" s="775">
        <v>36032</v>
      </c>
      <c r="F35" s="776">
        <f t="shared" si="1"/>
        <v>100</v>
      </c>
      <c r="G35" s="775">
        <v>35427</v>
      </c>
      <c r="H35" s="777">
        <f t="shared" si="2"/>
        <v>1.017077370367234</v>
      </c>
      <c r="I35" s="775">
        <v>4728</v>
      </c>
      <c r="J35" s="778">
        <v>5378</v>
      </c>
      <c r="K35" s="776">
        <f t="shared" si="3"/>
        <v>113.74788494077835</v>
      </c>
      <c r="L35" s="779">
        <v>0</v>
      </c>
    </row>
    <row r="36" spans="2:12" ht="13.5" thickTop="1">
      <c r="B36" s="171"/>
      <c r="C36" s="780"/>
      <c r="D36" s="781"/>
      <c r="E36" s="130"/>
      <c r="F36" s="782"/>
      <c r="G36" s="780"/>
      <c r="H36" s="783"/>
      <c r="I36" s="784"/>
      <c r="J36" s="784"/>
      <c r="K36" s="782"/>
      <c r="L36" s="785"/>
    </row>
    <row r="37" spans="2:12" ht="12.75">
      <c r="B37" s="171"/>
      <c r="C37" s="780"/>
      <c r="D37" s="780"/>
      <c r="E37" s="780"/>
      <c r="F37" s="782"/>
      <c r="G37" s="780"/>
      <c r="H37" s="783"/>
      <c r="I37" s="784"/>
      <c r="J37" s="784"/>
      <c r="K37" s="782"/>
      <c r="L37" s="785"/>
    </row>
    <row r="38" spans="2:12" ht="12.75">
      <c r="B38" s="171"/>
      <c r="C38" s="780"/>
      <c r="D38" s="780"/>
      <c r="E38" s="780"/>
      <c r="F38" s="782"/>
      <c r="G38" s="780"/>
      <c r="H38" s="783"/>
      <c r="I38" s="784"/>
      <c r="J38" s="784"/>
      <c r="K38" s="782"/>
      <c r="L38" s="785"/>
    </row>
    <row r="39" spans="2:12" ht="12.75">
      <c r="B39" s="171"/>
      <c r="C39" s="780"/>
      <c r="D39" s="780"/>
      <c r="E39" s="780"/>
      <c r="F39" s="782"/>
      <c r="G39" s="780"/>
      <c r="H39" s="783"/>
      <c r="I39" s="780"/>
      <c r="J39" s="780"/>
      <c r="K39" s="782"/>
      <c r="L39" s="785"/>
    </row>
    <row r="40" spans="2:12" ht="12.75">
      <c r="B40" s="171"/>
      <c r="C40" s="780"/>
      <c r="D40" s="780"/>
      <c r="E40" s="780"/>
      <c r="F40" s="782"/>
      <c r="G40" s="780"/>
      <c r="H40" s="783"/>
      <c r="I40" s="780"/>
      <c r="J40" s="780"/>
      <c r="K40" s="782"/>
      <c r="L40" s="785"/>
    </row>
    <row r="41" spans="2:12" ht="12.75">
      <c r="B41" s="171"/>
      <c r="C41" s="780"/>
      <c r="D41" s="780"/>
      <c r="E41" s="780"/>
      <c r="F41" s="782"/>
      <c r="G41" s="780"/>
      <c r="H41" s="783"/>
      <c r="I41" s="780"/>
      <c r="J41" s="780"/>
      <c r="K41" s="782"/>
      <c r="L41" s="785"/>
    </row>
    <row r="42" spans="2:12" ht="13.5" thickBot="1">
      <c r="B42" s="107"/>
      <c r="C42" s="107"/>
      <c r="D42" s="107"/>
      <c r="E42" s="786"/>
      <c r="F42" s="107"/>
      <c r="G42" s="786"/>
      <c r="H42" s="107"/>
      <c r="I42" s="107"/>
      <c r="J42" s="786"/>
      <c r="K42" s="107"/>
      <c r="L42" s="107" t="s">
        <v>35</v>
      </c>
    </row>
    <row r="43" spans="2:12" ht="17.25" thickBot="1" thickTop="1">
      <c r="B43" s="214"/>
      <c r="C43" s="787"/>
      <c r="D43" s="729" t="s">
        <v>18</v>
      </c>
      <c r="E43" s="729"/>
      <c r="F43" s="788"/>
      <c r="G43" s="789" t="s">
        <v>33</v>
      </c>
      <c r="H43" s="790"/>
      <c r="I43" s="567" t="s">
        <v>3</v>
      </c>
      <c r="J43" s="791"/>
      <c r="K43" s="791"/>
      <c r="L43" s="792"/>
    </row>
    <row r="44" spans="2:12" ht="12.75">
      <c r="B44" s="115" t="s">
        <v>33</v>
      </c>
      <c r="C44" s="8" t="s">
        <v>31</v>
      </c>
      <c r="D44" s="8" t="s">
        <v>32</v>
      </c>
      <c r="E44" s="8" t="s">
        <v>398</v>
      </c>
      <c r="F44" s="218" t="s">
        <v>6</v>
      </c>
      <c r="G44" s="8" t="s">
        <v>399</v>
      </c>
      <c r="H44" s="8" t="s">
        <v>8</v>
      </c>
      <c r="I44" s="218" t="s">
        <v>400</v>
      </c>
      <c r="J44" s="8" t="s">
        <v>398</v>
      </c>
      <c r="K44" s="218" t="s">
        <v>6</v>
      </c>
      <c r="L44" s="574" t="s">
        <v>12</v>
      </c>
    </row>
    <row r="45" spans="2:12" ht="12.75">
      <c r="B45" s="118" t="s">
        <v>76</v>
      </c>
      <c r="C45" s="576"/>
      <c r="D45" s="576"/>
      <c r="E45" s="9">
        <v>40178</v>
      </c>
      <c r="F45" s="10" t="s">
        <v>37</v>
      </c>
      <c r="G45" s="10" t="s">
        <v>66</v>
      </c>
      <c r="H45" s="10" t="s">
        <v>29</v>
      </c>
      <c r="I45" s="576" t="s">
        <v>11</v>
      </c>
      <c r="J45" s="9">
        <v>40178</v>
      </c>
      <c r="K45" s="576"/>
      <c r="L45" s="737" t="s">
        <v>39</v>
      </c>
    </row>
    <row r="46" spans="2:12" ht="13.5" thickBot="1">
      <c r="B46" s="119"/>
      <c r="C46" s="577"/>
      <c r="D46" s="577"/>
      <c r="E46" s="577"/>
      <c r="F46" s="11">
        <v>2009</v>
      </c>
      <c r="G46" s="738">
        <v>39813</v>
      </c>
      <c r="H46" s="738"/>
      <c r="I46" s="577"/>
      <c r="J46" s="577"/>
      <c r="K46" s="577"/>
      <c r="L46" s="578" t="s">
        <v>401</v>
      </c>
    </row>
    <row r="47" spans="2:12" ht="13.5" thickTop="1">
      <c r="B47" s="122" t="s">
        <v>424</v>
      </c>
      <c r="C47" s="751">
        <v>20346</v>
      </c>
      <c r="D47" s="124">
        <v>29195.6</v>
      </c>
      <c r="E47" s="124">
        <v>29195.6</v>
      </c>
      <c r="F47" s="742">
        <f>E47/D47*100</f>
        <v>100</v>
      </c>
      <c r="G47" s="124">
        <v>20010.1</v>
      </c>
      <c r="H47" s="769">
        <f>E47/G47</f>
        <v>1.459043183192488</v>
      </c>
      <c r="I47" s="741" t="s">
        <v>425</v>
      </c>
      <c r="J47" s="771" t="s">
        <v>425</v>
      </c>
      <c r="K47" s="742" t="s">
        <v>425</v>
      </c>
      <c r="L47" s="743" t="s">
        <v>425</v>
      </c>
    </row>
    <row r="48" spans="2:12" ht="13.5" thickBot="1">
      <c r="B48" s="122" t="s">
        <v>426</v>
      </c>
      <c r="C48" s="751">
        <v>215000</v>
      </c>
      <c r="D48" s="124">
        <v>223251.4</v>
      </c>
      <c r="E48" s="124">
        <v>223251.7</v>
      </c>
      <c r="F48" s="742">
        <f>E48/D48*100</f>
        <v>100.00013437765676</v>
      </c>
      <c r="G48" s="124">
        <v>212154.6</v>
      </c>
      <c r="H48" s="769">
        <f>E48/G48</f>
        <v>1.0523066669306251</v>
      </c>
      <c r="I48" s="741">
        <v>115704</v>
      </c>
      <c r="J48" s="771">
        <v>115704</v>
      </c>
      <c r="K48" s="769">
        <f>J48/I48*100</f>
        <v>100</v>
      </c>
      <c r="L48" s="743">
        <v>-5</v>
      </c>
    </row>
    <row r="49" spans="2:12" ht="13.5" thickBot="1">
      <c r="B49" s="135" t="s">
        <v>20</v>
      </c>
      <c r="C49" s="755">
        <v>841555</v>
      </c>
      <c r="D49" s="755">
        <v>912036.5</v>
      </c>
      <c r="E49" s="755">
        <v>912036.8</v>
      </c>
      <c r="F49" s="793">
        <f>E49/D49*100</f>
        <v>100.00003289342038</v>
      </c>
      <c r="G49" s="754">
        <v>848055.1</v>
      </c>
      <c r="H49" s="757">
        <f>E49/G49</f>
        <v>1.075445215764872</v>
      </c>
      <c r="I49" s="759">
        <v>408458</v>
      </c>
      <c r="J49" s="759">
        <v>399081</v>
      </c>
      <c r="K49" s="794">
        <f>J49/I49*100</f>
        <v>97.7042927302195</v>
      </c>
      <c r="L49" s="795">
        <v>-87</v>
      </c>
    </row>
    <row r="50" spans="2:12" ht="13.5" thickBot="1">
      <c r="B50" s="135"/>
      <c r="C50" s="766"/>
      <c r="D50" s="142"/>
      <c r="E50" s="142"/>
      <c r="F50" s="142"/>
      <c r="G50" s="142" t="s">
        <v>427</v>
      </c>
      <c r="H50" s="142"/>
      <c r="I50" s="766"/>
      <c r="J50" s="142"/>
      <c r="K50" s="142"/>
      <c r="L50" s="796"/>
    </row>
    <row r="51" spans="2:12" ht="12.75">
      <c r="B51" s="118"/>
      <c r="C51" s="8" t="s">
        <v>31</v>
      </c>
      <c r="D51" s="8" t="s">
        <v>32</v>
      </c>
      <c r="E51" s="8" t="s">
        <v>398</v>
      </c>
      <c r="F51" s="218" t="s">
        <v>6</v>
      </c>
      <c r="G51" s="8" t="s">
        <v>399</v>
      </c>
      <c r="H51" s="8" t="s">
        <v>8</v>
      </c>
      <c r="I51" s="207"/>
      <c r="J51" s="207"/>
      <c r="K51" s="207"/>
      <c r="L51" s="797"/>
    </row>
    <row r="52" spans="2:12" ht="12.75">
      <c r="B52" s="115" t="s">
        <v>33</v>
      </c>
      <c r="C52" s="576"/>
      <c r="D52" s="576"/>
      <c r="E52" s="9">
        <v>40178</v>
      </c>
      <c r="F52" s="10" t="s">
        <v>37</v>
      </c>
      <c r="G52" s="10" t="s">
        <v>66</v>
      </c>
      <c r="H52" s="10" t="s">
        <v>29</v>
      </c>
      <c r="I52" s="171"/>
      <c r="J52" s="171"/>
      <c r="K52" s="171"/>
      <c r="L52" s="172"/>
    </row>
    <row r="53" spans="2:12" ht="13.5" thickBot="1">
      <c r="B53" s="300" t="s">
        <v>428</v>
      </c>
      <c r="C53" s="577"/>
      <c r="D53" s="577"/>
      <c r="E53" s="577"/>
      <c r="F53" s="11">
        <v>2009</v>
      </c>
      <c r="G53" s="738">
        <v>39813</v>
      </c>
      <c r="H53" s="738"/>
      <c r="I53" s="144"/>
      <c r="J53" s="798"/>
      <c r="K53" s="144"/>
      <c r="L53" s="304"/>
    </row>
    <row r="54" spans="2:12" ht="13.5" thickTop="1">
      <c r="B54" s="148" t="s">
        <v>429</v>
      </c>
      <c r="C54" s="799">
        <v>233050</v>
      </c>
      <c r="D54" s="800">
        <v>221947</v>
      </c>
      <c r="E54" s="197">
        <v>221777</v>
      </c>
      <c r="F54" s="801">
        <f aca="true" t="shared" si="4" ref="F54:F60">E54/D54*100</f>
        <v>99.9234051372625</v>
      </c>
      <c r="G54" s="197">
        <v>221903.2</v>
      </c>
      <c r="H54" s="801">
        <v>1.08</v>
      </c>
      <c r="I54" s="802"/>
      <c r="J54" s="802"/>
      <c r="K54" s="802"/>
      <c r="L54" s="803"/>
    </row>
    <row r="55" spans="1:12" ht="12.75">
      <c r="A55" t="s">
        <v>33</v>
      </c>
      <c r="B55" s="122" t="s">
        <v>430</v>
      </c>
      <c r="C55" s="804">
        <v>40000</v>
      </c>
      <c r="D55" s="751">
        <v>39175</v>
      </c>
      <c r="E55" s="197">
        <v>38655</v>
      </c>
      <c r="F55" s="801">
        <f t="shared" si="4"/>
        <v>98.67262284620294</v>
      </c>
      <c r="G55" s="197">
        <v>24453.6</v>
      </c>
      <c r="H55" s="801">
        <v>1.58</v>
      </c>
      <c r="I55" s="780"/>
      <c r="J55" s="780"/>
      <c r="K55" s="780"/>
      <c r="L55" s="805"/>
    </row>
    <row r="56" spans="2:12" ht="12.75">
      <c r="B56" s="122" t="s">
        <v>431</v>
      </c>
      <c r="C56" s="806">
        <v>2000</v>
      </c>
      <c r="D56" s="751">
        <v>23300</v>
      </c>
      <c r="E56" s="197">
        <v>23300</v>
      </c>
      <c r="F56" s="801">
        <f t="shared" si="4"/>
        <v>100</v>
      </c>
      <c r="G56" s="748">
        <v>2190</v>
      </c>
      <c r="H56" s="801">
        <v>10.63</v>
      </c>
      <c r="I56" s="780"/>
      <c r="J56" s="780"/>
      <c r="K56" s="780"/>
      <c r="L56" s="805"/>
    </row>
    <row r="57" spans="2:12" ht="12.75">
      <c r="B57" s="122" t="s">
        <v>432</v>
      </c>
      <c r="C57" s="807">
        <v>32000</v>
      </c>
      <c r="D57" s="808">
        <v>98055</v>
      </c>
      <c r="E57" s="197">
        <v>97955</v>
      </c>
      <c r="F57" s="801">
        <f t="shared" si="4"/>
        <v>99.89801641935648</v>
      </c>
      <c r="G57" s="197">
        <v>88130</v>
      </c>
      <c r="H57" s="801">
        <v>1.56</v>
      </c>
      <c r="I57" s="780"/>
      <c r="J57" s="780"/>
      <c r="K57" s="780"/>
      <c r="L57" s="805"/>
    </row>
    <row r="58" spans="2:12" ht="12.75">
      <c r="B58" s="115" t="s">
        <v>433</v>
      </c>
      <c r="C58" s="804">
        <v>19000</v>
      </c>
      <c r="D58" s="751">
        <v>19600</v>
      </c>
      <c r="E58" s="197">
        <v>19600</v>
      </c>
      <c r="F58" s="801">
        <f t="shared" si="4"/>
        <v>100</v>
      </c>
      <c r="G58" s="748">
        <v>19000</v>
      </c>
      <c r="H58" s="801">
        <v>1.03</v>
      </c>
      <c r="I58" s="780"/>
      <c r="J58" s="780"/>
      <c r="K58" s="780"/>
      <c r="L58" s="805"/>
    </row>
    <row r="59" spans="2:12" ht="13.5" thickBot="1">
      <c r="B59" s="122" t="s">
        <v>434</v>
      </c>
      <c r="C59" s="751">
        <v>125000</v>
      </c>
      <c r="D59" s="751">
        <v>94800</v>
      </c>
      <c r="E59" s="197">
        <v>94757.7</v>
      </c>
      <c r="F59" s="801">
        <f t="shared" si="4"/>
        <v>99.95537974683543</v>
      </c>
      <c r="G59" s="197">
        <v>74710.5</v>
      </c>
      <c r="H59" s="801">
        <v>1.5</v>
      </c>
      <c r="I59" s="780"/>
      <c r="J59" s="780"/>
      <c r="K59" s="780"/>
      <c r="L59" s="805"/>
    </row>
    <row r="60" spans="2:12" ht="13.5" thickBot="1">
      <c r="B60" s="135" t="s">
        <v>52</v>
      </c>
      <c r="C60" s="809">
        <f>SUM(C54:C59)</f>
        <v>451050</v>
      </c>
      <c r="D60" s="810">
        <f>SUM(D54:D59)</f>
        <v>496877</v>
      </c>
      <c r="E60" s="137">
        <f>SUM(E54:E59)</f>
        <v>496044.7</v>
      </c>
      <c r="F60" s="811">
        <f t="shared" si="4"/>
        <v>99.83249375599998</v>
      </c>
      <c r="G60" s="137">
        <f>SUM(G54:G59)</f>
        <v>430387.30000000005</v>
      </c>
      <c r="H60" s="811">
        <v>1.21</v>
      </c>
      <c r="I60" s="812"/>
      <c r="J60" s="812"/>
      <c r="K60" s="812"/>
      <c r="L60" s="813"/>
    </row>
    <row r="61" spans="2:12" ht="12.75">
      <c r="B61" s="274" t="s">
        <v>435</v>
      </c>
      <c r="C61" s="814">
        <v>0</v>
      </c>
      <c r="D61" s="815">
        <v>4365.4</v>
      </c>
      <c r="E61" s="815">
        <v>4365.4</v>
      </c>
      <c r="F61" s="816">
        <v>100</v>
      </c>
      <c r="G61" s="815">
        <v>2869.4</v>
      </c>
      <c r="H61" s="817">
        <v>0.83</v>
      </c>
      <c r="I61" s="818"/>
      <c r="J61" s="818"/>
      <c r="K61" s="818"/>
      <c r="L61" s="819"/>
    </row>
    <row r="62" spans="2:12" ht="12.75">
      <c r="B62" s="118" t="s">
        <v>25</v>
      </c>
      <c r="C62" s="807"/>
      <c r="D62" s="820"/>
      <c r="E62" s="197"/>
      <c r="F62" s="783"/>
      <c r="G62" s="131"/>
      <c r="H62" s="156"/>
      <c r="I62" s="818"/>
      <c r="J62" s="818"/>
      <c r="K62" s="818"/>
      <c r="L62" s="819"/>
    </row>
    <row r="63" spans="2:12" ht="12.75">
      <c r="B63" s="821" t="s">
        <v>84</v>
      </c>
      <c r="C63" s="822">
        <v>1555326</v>
      </c>
      <c r="D63" s="823">
        <f>D61+D60+D49+D16</f>
        <v>1690812.2999999998</v>
      </c>
      <c r="E63" s="162">
        <f>E16+E49+E60+E61</f>
        <v>1682598.5999999999</v>
      </c>
      <c r="F63" s="824">
        <v>99.51</v>
      </c>
      <c r="G63" s="162">
        <v>1479345.8</v>
      </c>
      <c r="H63" s="825">
        <v>1.13</v>
      </c>
      <c r="I63" s="818"/>
      <c r="J63" s="818"/>
      <c r="K63" s="818"/>
      <c r="L63" s="819"/>
    </row>
    <row r="64" spans="2:12" ht="12.75">
      <c r="B64" s="115"/>
      <c r="C64" s="807"/>
      <c r="D64" s="820"/>
      <c r="E64" s="197"/>
      <c r="F64" s="783"/>
      <c r="G64" s="131"/>
      <c r="H64" s="156"/>
      <c r="I64" s="818"/>
      <c r="J64" s="818"/>
      <c r="K64" s="818"/>
      <c r="L64" s="819"/>
    </row>
    <row r="65" spans="2:12" ht="12.75">
      <c r="B65" s="115" t="s">
        <v>24</v>
      </c>
      <c r="C65" s="750">
        <v>420254</v>
      </c>
      <c r="D65" s="820">
        <v>498621.8</v>
      </c>
      <c r="E65" s="154">
        <v>477245.02</v>
      </c>
      <c r="F65" s="826">
        <v>95.71</v>
      </c>
      <c r="G65" s="131">
        <v>450747.9</v>
      </c>
      <c r="H65" s="156">
        <v>1.06</v>
      </c>
      <c r="I65" s="818"/>
      <c r="J65" s="818"/>
      <c r="K65" s="818"/>
      <c r="L65" s="819"/>
    </row>
    <row r="66" spans="2:12" ht="12.75">
      <c r="B66" s="827"/>
      <c r="C66" s="828"/>
      <c r="D66" s="829"/>
      <c r="E66" s="828"/>
      <c r="F66" s="830"/>
      <c r="G66" s="829"/>
      <c r="H66" s="830"/>
      <c r="I66" s="831"/>
      <c r="J66" s="831"/>
      <c r="K66" s="831"/>
      <c r="L66" s="832"/>
    </row>
    <row r="67" spans="2:12" ht="13.5" thickBot="1">
      <c r="B67" s="833" t="s">
        <v>25</v>
      </c>
      <c r="C67" s="834">
        <f>SUM(C63:C66)</f>
        <v>1975580</v>
      </c>
      <c r="D67" s="203">
        <f>SUM(D63:D66)</f>
        <v>2189434.0999999996</v>
      </c>
      <c r="E67" s="834">
        <f>SUM(E63:E66)</f>
        <v>2159843.62</v>
      </c>
      <c r="F67" s="835">
        <f>E67/D67*100</f>
        <v>98.64848729632925</v>
      </c>
      <c r="G67" s="203">
        <f>SUM(G63:G66)</f>
        <v>1930093.7000000002</v>
      </c>
      <c r="H67" s="835">
        <f>E67/G67</f>
        <v>1.1190356302390914</v>
      </c>
      <c r="I67" s="836"/>
      <c r="J67" s="836"/>
      <c r="K67" s="836"/>
      <c r="L67" s="837"/>
    </row>
    <row r="68" spans="2:12" ht="13.5" thickTop="1">
      <c r="B68" s="107" t="s">
        <v>436</v>
      </c>
      <c r="C68" s="107"/>
      <c r="D68" s="838"/>
      <c r="E68" s="208"/>
      <c r="F68" s="839"/>
      <c r="G68" s="838"/>
      <c r="H68" s="839"/>
      <c r="I68" s="818"/>
      <c r="J68" s="818"/>
      <c r="K68" s="818"/>
      <c r="L68" s="818"/>
    </row>
    <row r="69" spans="2:12" ht="12.75">
      <c r="B69" s="840"/>
      <c r="C69" s="838"/>
      <c r="D69" s="838"/>
      <c r="E69" s="208"/>
      <c r="F69" s="839"/>
      <c r="G69" s="838"/>
      <c r="H69" s="839"/>
      <c r="I69" s="818"/>
      <c r="J69" s="818"/>
      <c r="K69" s="818"/>
      <c r="L69" s="818"/>
    </row>
    <row r="70" spans="2:12" ht="12.75">
      <c r="B70" s="840"/>
      <c r="C70" s="838"/>
      <c r="D70" s="838"/>
      <c r="E70" s="208"/>
      <c r="F70" s="839"/>
      <c r="G70" s="838"/>
      <c r="H70" s="839"/>
      <c r="I70" s="818"/>
      <c r="J70" s="818"/>
      <c r="K70" s="818"/>
      <c r="L70" s="818"/>
    </row>
    <row r="71" spans="2:12" ht="12.75">
      <c r="B71" s="840"/>
      <c r="C71" s="838"/>
      <c r="D71" s="838"/>
      <c r="E71" s="208"/>
      <c r="F71" s="839"/>
      <c r="G71" s="838"/>
      <c r="H71" s="839"/>
      <c r="I71" s="818"/>
      <c r="J71" s="818"/>
      <c r="K71" s="818"/>
      <c r="L71" s="818"/>
    </row>
    <row r="72" spans="2:12" ht="12.75">
      <c r="B72" s="840"/>
      <c r="C72" s="838"/>
      <c r="D72" s="838"/>
      <c r="E72" s="208"/>
      <c r="F72" s="839"/>
      <c r="G72" s="838"/>
      <c r="H72" s="839"/>
      <c r="I72" s="818"/>
      <c r="J72" s="818"/>
      <c r="K72" s="818"/>
      <c r="L72" s="818"/>
    </row>
    <row r="73" spans="2:12" ht="12.75">
      <c r="B73" s="840"/>
      <c r="C73" s="838"/>
      <c r="D73" s="838"/>
      <c r="E73" s="208"/>
      <c r="F73" s="839"/>
      <c r="G73" s="838"/>
      <c r="H73" s="839"/>
      <c r="I73" s="818"/>
      <c r="J73" s="818"/>
      <c r="K73" s="818"/>
      <c r="L73" s="818"/>
    </row>
    <row r="74" spans="2:12" ht="12.75">
      <c r="B74" s="840"/>
      <c r="C74" s="838"/>
      <c r="D74" s="838"/>
      <c r="E74" s="208"/>
      <c r="F74" s="839"/>
      <c r="G74" s="838"/>
      <c r="H74" s="839"/>
      <c r="I74" s="818"/>
      <c r="J74" s="818"/>
      <c r="K74" s="818"/>
      <c r="L74" s="818"/>
    </row>
    <row r="75" spans="2:12" ht="12.75">
      <c r="B75" s="840"/>
      <c r="C75" s="838"/>
      <c r="D75" s="838"/>
      <c r="E75" s="208"/>
      <c r="F75" s="839"/>
      <c r="G75" s="838"/>
      <c r="H75" s="839"/>
      <c r="I75" s="818"/>
      <c r="J75" s="818"/>
      <c r="K75" s="818"/>
      <c r="L75" s="818"/>
    </row>
    <row r="76" spans="2:12" ht="12.75">
      <c r="B76" s="840"/>
      <c r="C76" s="838"/>
      <c r="D76" s="838"/>
      <c r="E76" s="208"/>
      <c r="F76" s="839"/>
      <c r="G76" s="838"/>
      <c r="H76" s="839"/>
      <c r="I76" s="818"/>
      <c r="J76" s="818"/>
      <c r="K76" s="818"/>
      <c r="L76" s="818"/>
    </row>
    <row r="77" spans="2:12" ht="12.75">
      <c r="B77" s="840"/>
      <c r="C77" s="838"/>
      <c r="D77" s="838"/>
      <c r="E77" s="208"/>
      <c r="F77" s="839"/>
      <c r="G77" s="208"/>
      <c r="H77" s="839"/>
      <c r="I77" s="818"/>
      <c r="J77" s="818"/>
      <c r="K77" s="818"/>
      <c r="L77" s="818"/>
    </row>
    <row r="78" spans="2:12" ht="12.75">
      <c r="B78" s="840"/>
      <c r="C78" s="838"/>
      <c r="D78" s="838"/>
      <c r="E78" s="208"/>
      <c r="F78" s="839"/>
      <c r="G78" s="838"/>
      <c r="H78" s="839"/>
      <c r="I78" s="818"/>
      <c r="J78" s="818"/>
      <c r="K78" s="818"/>
      <c r="L78" s="818"/>
    </row>
    <row r="79" spans="2:12" ht="12.75">
      <c r="B79" s="840"/>
      <c r="C79" s="838"/>
      <c r="D79" s="838"/>
      <c r="E79" s="208"/>
      <c r="F79" s="839"/>
      <c r="G79" s="838"/>
      <c r="H79" s="839"/>
      <c r="I79" s="818"/>
      <c r="J79" s="818"/>
      <c r="K79" s="818"/>
      <c r="L79" s="818"/>
    </row>
    <row r="80" spans="2:12" ht="12.75">
      <c r="B80" s="207"/>
      <c r="C80" s="841"/>
      <c r="D80" s="841"/>
      <c r="E80" s="841"/>
      <c r="F80" s="842"/>
      <c r="G80" s="843"/>
      <c r="H80" s="843"/>
      <c r="I80" s="207"/>
      <c r="J80" s="207"/>
      <c r="K80" s="207"/>
      <c r="L80" s="207"/>
    </row>
    <row r="81" spans="2:12" ht="12.75">
      <c r="B81" s="171"/>
      <c r="C81" s="219"/>
      <c r="D81" s="219"/>
      <c r="E81" s="219"/>
      <c r="F81" s="171"/>
      <c r="G81" s="219"/>
      <c r="H81" s="171"/>
      <c r="I81" s="207"/>
      <c r="J81" s="171"/>
      <c r="K81" s="171"/>
      <c r="L81" s="171"/>
    </row>
    <row r="82" spans="2:12" ht="12.75">
      <c r="B82" s="207"/>
      <c r="C82" s="171"/>
      <c r="D82" s="171"/>
      <c r="E82" s="844"/>
      <c r="F82" s="219"/>
      <c r="G82" s="219"/>
      <c r="H82" s="219"/>
      <c r="I82" s="171"/>
      <c r="J82" s="845"/>
      <c r="K82" s="171"/>
      <c r="L82" s="171"/>
    </row>
    <row r="83" spans="2:12" ht="12.75">
      <c r="B83" s="171"/>
      <c r="C83" s="780"/>
      <c r="D83" s="780"/>
      <c r="E83" s="130"/>
      <c r="F83" s="783"/>
      <c r="G83" s="780"/>
      <c r="H83" s="780"/>
      <c r="I83" s="846"/>
      <c r="J83" s="847"/>
      <c r="K83" s="847"/>
      <c r="L83" s="847"/>
    </row>
    <row r="84" spans="2:12" ht="12.75">
      <c r="B84" s="171"/>
      <c r="C84" s="780"/>
      <c r="D84" s="780"/>
      <c r="E84" s="130"/>
      <c r="F84" s="783"/>
      <c r="G84" s="780"/>
      <c r="H84" s="780"/>
      <c r="I84" s="846"/>
      <c r="J84" s="847"/>
      <c r="K84" s="847"/>
      <c r="L84" s="847"/>
    </row>
    <row r="85" spans="2:12" ht="12.75">
      <c r="B85" s="171"/>
      <c r="C85" s="780"/>
      <c r="D85" s="780"/>
      <c r="E85" s="130"/>
      <c r="F85" s="783"/>
      <c r="G85" s="780"/>
      <c r="H85" s="780"/>
      <c r="I85" s="846"/>
      <c r="J85" s="847"/>
      <c r="K85" s="847"/>
      <c r="L85" s="847"/>
    </row>
    <row r="86" spans="2:12" ht="12.75">
      <c r="B86" s="171"/>
      <c r="C86" s="780"/>
      <c r="D86" s="780"/>
      <c r="E86" s="130"/>
      <c r="F86" s="783"/>
      <c r="G86" s="780"/>
      <c r="H86" s="780"/>
      <c r="I86" s="846"/>
      <c r="J86" s="847"/>
      <c r="K86" s="847"/>
      <c r="L86" s="847"/>
    </row>
    <row r="87" spans="2:12" ht="12.75">
      <c r="B87" s="171"/>
      <c r="C87" s="780"/>
      <c r="D87" s="130"/>
      <c r="E87" s="130"/>
      <c r="F87" s="783"/>
      <c r="G87" s="780"/>
      <c r="H87" s="780"/>
      <c r="I87" s="846"/>
      <c r="J87" s="848"/>
      <c r="K87" s="847"/>
      <c r="L87" s="847"/>
    </row>
    <row r="88" spans="2:12" ht="12.75">
      <c r="B88" s="171"/>
      <c r="C88" s="780"/>
      <c r="D88" s="780"/>
      <c r="E88" s="130"/>
      <c r="F88" s="783"/>
      <c r="G88" s="780"/>
      <c r="H88" s="780"/>
      <c r="I88" s="846"/>
      <c r="J88" s="847"/>
      <c r="K88" s="847"/>
      <c r="L88" s="847"/>
    </row>
    <row r="89" spans="2:12" ht="12.75">
      <c r="B89" s="171"/>
      <c r="C89" s="780"/>
      <c r="D89" s="130"/>
      <c r="E89" s="130"/>
      <c r="F89" s="783"/>
      <c r="G89" s="780"/>
      <c r="H89" s="780"/>
      <c r="I89" s="846"/>
      <c r="J89" s="848"/>
      <c r="K89" s="847"/>
      <c r="L89" s="847"/>
    </row>
    <row r="90" spans="2:12" ht="12.75">
      <c r="B90" s="171"/>
      <c r="C90" s="780"/>
      <c r="D90" s="130"/>
      <c r="E90" s="130"/>
      <c r="F90" s="783"/>
      <c r="G90" s="780"/>
      <c r="H90" s="780"/>
      <c r="I90" s="846"/>
      <c r="J90" s="848"/>
      <c r="K90" s="847"/>
      <c r="L90" s="847"/>
    </row>
    <row r="91" spans="2:12" ht="12.75">
      <c r="B91" s="207"/>
      <c r="C91" s="818"/>
      <c r="D91" s="849"/>
      <c r="E91" s="849"/>
      <c r="F91" s="839"/>
      <c r="G91" s="171"/>
      <c r="H91" s="780"/>
      <c r="I91" s="850"/>
      <c r="J91" s="847"/>
      <c r="K91" s="847"/>
      <c r="L91" s="847"/>
    </row>
    <row r="92" spans="2:12" ht="12.75">
      <c r="B92" s="171"/>
      <c r="C92" s="780"/>
      <c r="D92" s="780"/>
      <c r="E92" s="780"/>
      <c r="F92" s="783"/>
      <c r="G92" s="780"/>
      <c r="H92" s="780"/>
      <c r="I92" s="850"/>
      <c r="J92" s="847"/>
      <c r="K92" s="847"/>
      <c r="L92" s="847"/>
    </row>
    <row r="93" spans="2:12" ht="12.75">
      <c r="B93" s="171"/>
      <c r="C93" s="780"/>
      <c r="D93" s="780"/>
      <c r="E93" s="780"/>
      <c r="F93" s="783"/>
      <c r="G93" s="780"/>
      <c r="H93" s="780"/>
      <c r="I93" s="850"/>
      <c r="J93" s="847"/>
      <c r="K93" s="847"/>
      <c r="L93" s="847"/>
    </row>
    <row r="94" spans="2:12" ht="12.75">
      <c r="B94" s="171"/>
      <c r="C94" s="780"/>
      <c r="D94" s="780"/>
      <c r="E94" s="780"/>
      <c r="F94" s="783"/>
      <c r="G94" s="780"/>
      <c r="H94" s="780"/>
      <c r="I94" s="850"/>
      <c r="J94" s="847"/>
      <c r="K94" s="847"/>
      <c r="L94" s="847"/>
    </row>
    <row r="95" spans="2:12" ht="12.75">
      <c r="B95" s="171"/>
      <c r="C95" s="780"/>
      <c r="D95" s="780"/>
      <c r="E95" s="780"/>
      <c r="F95" s="783"/>
      <c r="G95" s="780"/>
      <c r="H95" s="780"/>
      <c r="I95" s="850"/>
      <c r="J95" s="847"/>
      <c r="K95" s="847"/>
      <c r="L95" s="847"/>
    </row>
    <row r="96" spans="2:12" ht="12.75">
      <c r="B96" s="171"/>
      <c r="C96" s="780"/>
      <c r="D96" s="780"/>
      <c r="E96" s="780"/>
      <c r="F96" s="783"/>
      <c r="G96" s="780"/>
      <c r="H96" s="780"/>
      <c r="I96" s="850"/>
      <c r="J96" s="847"/>
      <c r="K96" s="847"/>
      <c r="L96" s="847"/>
    </row>
    <row r="97" spans="2:12" ht="12.75">
      <c r="B97" s="171"/>
      <c r="C97" s="780"/>
      <c r="D97" s="780"/>
      <c r="E97" s="780"/>
      <c r="F97" s="783"/>
      <c r="G97" s="780"/>
      <c r="H97" s="780"/>
      <c r="I97" s="850"/>
      <c r="J97" s="847"/>
      <c r="K97" s="847"/>
      <c r="L97" s="847"/>
    </row>
    <row r="98" spans="2:12" ht="12.75">
      <c r="B98" s="171"/>
      <c r="C98" s="780"/>
      <c r="D98" s="780"/>
      <c r="E98" s="780"/>
      <c r="F98" s="783"/>
      <c r="G98" s="780"/>
      <c r="H98" s="780"/>
      <c r="I98" s="850"/>
      <c r="J98" s="847"/>
      <c r="K98" s="847"/>
      <c r="L98" s="847"/>
    </row>
    <row r="99" spans="2:12" ht="12.75">
      <c r="B99" s="171"/>
      <c r="C99" s="780"/>
      <c r="D99" s="780"/>
      <c r="E99" s="780"/>
      <c r="F99" s="783"/>
      <c r="G99" s="780"/>
      <c r="H99" s="780"/>
      <c r="I99" s="850"/>
      <c r="J99" s="847"/>
      <c r="K99" s="847"/>
      <c r="L99" s="847"/>
    </row>
    <row r="100" spans="2:12" ht="12.75">
      <c r="B100" s="171"/>
      <c r="C100" s="780"/>
      <c r="D100" s="780"/>
      <c r="E100" s="780"/>
      <c r="F100" s="783"/>
      <c r="G100" s="780"/>
      <c r="H100" s="780"/>
      <c r="I100" s="850"/>
      <c r="J100" s="847"/>
      <c r="K100" s="847"/>
      <c r="L100" s="847"/>
    </row>
    <row r="101" spans="2:12" ht="12.75">
      <c r="B101" s="171"/>
      <c r="C101" s="780"/>
      <c r="D101" s="780"/>
      <c r="E101" s="780"/>
      <c r="F101" s="783"/>
      <c r="G101" s="780"/>
      <c r="H101" s="780"/>
      <c r="I101" s="850"/>
      <c r="J101" s="847"/>
      <c r="K101" s="847"/>
      <c r="L101" s="847"/>
    </row>
    <row r="102" spans="2:12" ht="12.75">
      <c r="B102" s="171"/>
      <c r="C102" s="780"/>
      <c r="D102" s="130"/>
      <c r="E102" s="130"/>
      <c r="F102" s="783"/>
      <c r="G102" s="780"/>
      <c r="H102" s="780"/>
      <c r="I102" s="850"/>
      <c r="J102" s="848"/>
      <c r="K102" s="847"/>
      <c r="L102" s="847"/>
    </row>
    <row r="103" spans="2:12" ht="12.75">
      <c r="B103" s="171"/>
      <c r="C103" s="780"/>
      <c r="D103" s="130"/>
      <c r="E103" s="130"/>
      <c r="F103" s="783"/>
      <c r="G103" s="780"/>
      <c r="H103" s="780"/>
      <c r="I103" s="850"/>
      <c r="J103" s="848"/>
      <c r="K103" s="847"/>
      <c r="L103" s="847"/>
    </row>
    <row r="104" spans="2:12" ht="12.75">
      <c r="B104" s="171"/>
      <c r="C104" s="780"/>
      <c r="D104" s="780"/>
      <c r="E104" s="780"/>
      <c r="F104" s="783"/>
      <c r="G104" s="780"/>
      <c r="H104" s="780"/>
      <c r="I104" s="850"/>
      <c r="J104" s="847"/>
      <c r="K104" s="847"/>
      <c r="L104" s="847"/>
    </row>
    <row r="105" spans="2:12" ht="12.75">
      <c r="B105" s="171"/>
      <c r="C105" s="780"/>
      <c r="D105" s="780"/>
      <c r="E105" s="780"/>
      <c r="F105" s="783"/>
      <c r="G105" s="780"/>
      <c r="H105" s="780"/>
      <c r="I105" s="850"/>
      <c r="J105" s="847"/>
      <c r="K105" s="847"/>
      <c r="L105" s="847"/>
    </row>
    <row r="106" spans="2:12" ht="12.75">
      <c r="B106" s="171"/>
      <c r="C106" s="780"/>
      <c r="D106" s="780"/>
      <c r="E106" s="780"/>
      <c r="F106" s="783"/>
      <c r="G106" s="780"/>
      <c r="H106" s="780"/>
      <c r="I106" s="850"/>
      <c r="J106" s="847"/>
      <c r="K106" s="847"/>
      <c r="L106" s="847"/>
    </row>
    <row r="107" spans="2:12" ht="12.75">
      <c r="B107" s="171"/>
      <c r="C107" s="780"/>
      <c r="D107" s="780"/>
      <c r="E107" s="780"/>
      <c r="F107" s="783"/>
      <c r="G107" s="780"/>
      <c r="H107" s="780"/>
      <c r="I107" s="850"/>
      <c r="J107" s="847"/>
      <c r="K107" s="847"/>
      <c r="L107" s="847"/>
    </row>
    <row r="108" spans="2:12" ht="12.75">
      <c r="B108" s="171"/>
      <c r="C108" s="780"/>
      <c r="D108" s="130"/>
      <c r="E108" s="130"/>
      <c r="F108" s="783"/>
      <c r="G108" s="780"/>
      <c r="H108" s="780"/>
      <c r="I108" s="850"/>
      <c r="J108" s="847"/>
      <c r="K108" s="847"/>
      <c r="L108" s="847"/>
    </row>
    <row r="109" spans="2:12" ht="12.75">
      <c r="B109" s="171"/>
      <c r="C109" s="780"/>
      <c r="D109" s="130"/>
      <c r="E109" s="780"/>
      <c r="F109" s="783"/>
      <c r="G109" s="780"/>
      <c r="H109" s="780"/>
      <c r="I109" s="850"/>
      <c r="J109" s="847"/>
      <c r="K109" s="847"/>
      <c r="L109" s="847"/>
    </row>
    <row r="110" spans="2:12" ht="12.75">
      <c r="B110" s="171"/>
      <c r="C110" s="780"/>
      <c r="D110" s="130"/>
      <c r="E110" s="780"/>
      <c r="F110" s="783"/>
      <c r="G110" s="780"/>
      <c r="H110" s="780"/>
      <c r="I110" s="850"/>
      <c r="J110" s="847"/>
      <c r="K110" s="847"/>
      <c r="L110" s="847"/>
    </row>
    <row r="111" spans="2:12" ht="12.75">
      <c r="B111" s="171"/>
      <c r="C111" s="780"/>
      <c r="D111" s="130"/>
      <c r="E111" s="780"/>
      <c r="F111" s="783"/>
      <c r="G111" s="780"/>
      <c r="H111" s="780"/>
      <c r="I111" s="850"/>
      <c r="J111" s="847"/>
      <c r="K111" s="847"/>
      <c r="L111" s="847"/>
    </row>
    <row r="112" spans="2:12" ht="12.75">
      <c r="B112" s="171"/>
      <c r="C112" s="780"/>
      <c r="D112" s="780"/>
      <c r="E112" s="780"/>
      <c r="F112" s="783"/>
      <c r="G112" s="780"/>
      <c r="H112" s="780"/>
      <c r="I112" s="850"/>
      <c r="J112" s="847"/>
      <c r="K112" s="847"/>
      <c r="L112" s="847"/>
    </row>
    <row r="113" spans="2:12" ht="12.75">
      <c r="B113" s="207"/>
      <c r="C113" s="818"/>
      <c r="D113" s="849"/>
      <c r="E113" s="849"/>
      <c r="F113" s="851"/>
      <c r="G113" s="171"/>
      <c r="H113" s="780"/>
      <c r="I113" s="850"/>
      <c r="J113" s="847"/>
      <c r="K113" s="847"/>
      <c r="L113" s="847"/>
    </row>
    <row r="114" spans="2:12" ht="12.75">
      <c r="B114" s="171"/>
      <c r="C114" s="852"/>
      <c r="D114" s="171"/>
      <c r="E114" s="851"/>
      <c r="F114" s="853"/>
      <c r="G114" s="171"/>
      <c r="H114" s="171"/>
      <c r="I114" s="171"/>
      <c r="J114" s="171"/>
      <c r="K114" s="171"/>
      <c r="L114" s="171"/>
    </row>
    <row r="115" spans="2:12" ht="12.75">
      <c r="B115" s="207"/>
      <c r="C115" s="208"/>
      <c r="D115" s="208"/>
      <c r="E115" s="208"/>
      <c r="F115" s="853"/>
      <c r="G115" s="171"/>
      <c r="H115" s="171"/>
      <c r="I115" s="171"/>
      <c r="J115" s="171"/>
      <c r="K115" s="171"/>
      <c r="L115" s="171"/>
    </row>
    <row r="116" spans="2:12" ht="12.75">
      <c r="B116" s="207"/>
      <c r="C116" s="852"/>
      <c r="D116" s="852"/>
      <c r="E116" s="852"/>
      <c r="F116" s="853"/>
      <c r="G116" s="171"/>
      <c r="H116" s="171"/>
      <c r="I116" s="171"/>
      <c r="J116" s="171"/>
      <c r="K116" s="171"/>
      <c r="L116" s="171"/>
    </row>
    <row r="117" spans="2:12" ht="12.75">
      <c r="B117" s="207"/>
      <c r="C117" s="208"/>
      <c r="D117" s="208"/>
      <c r="E117" s="208"/>
      <c r="F117" s="853"/>
      <c r="G117" s="171"/>
      <c r="H117" s="171"/>
      <c r="I117" s="171"/>
      <c r="J117" s="171"/>
      <c r="K117" s="171"/>
      <c r="L117" s="171"/>
    </row>
    <row r="118" spans="2:12" ht="12.75">
      <c r="B118" s="207"/>
      <c r="C118" s="838"/>
      <c r="D118" s="838"/>
      <c r="E118" s="838"/>
      <c r="F118" s="853"/>
      <c r="G118" s="838"/>
      <c r="H118" s="838"/>
      <c r="I118" s="838"/>
      <c r="J118" s="838"/>
      <c r="K118" s="838"/>
      <c r="L118" s="838"/>
    </row>
    <row r="119" spans="2:12" ht="12.75">
      <c r="B119" s="207"/>
      <c r="C119" s="838"/>
      <c r="D119" s="838"/>
      <c r="E119" s="838"/>
      <c r="F119" s="853"/>
      <c r="G119" s="838"/>
      <c r="H119" s="838"/>
      <c r="I119" s="838"/>
      <c r="J119" s="838"/>
      <c r="K119" s="838"/>
      <c r="L119" s="838"/>
    </row>
    <row r="120" spans="2:12" ht="12.75">
      <c r="B120" s="207"/>
      <c r="C120" s="838"/>
      <c r="D120" s="838"/>
      <c r="E120" s="838"/>
      <c r="F120" s="853"/>
      <c r="G120" s="838"/>
      <c r="H120" s="838"/>
      <c r="I120" s="838"/>
      <c r="J120" s="838"/>
      <c r="K120" s="838"/>
      <c r="L120" s="838"/>
    </row>
    <row r="121" spans="2:12" ht="12.75">
      <c r="B121" s="207"/>
      <c r="C121" s="838"/>
      <c r="D121" s="838"/>
      <c r="E121" s="838"/>
      <c r="F121" s="853"/>
      <c r="G121" s="838"/>
      <c r="H121" s="838"/>
      <c r="I121" s="838"/>
      <c r="J121" s="838"/>
      <c r="K121" s="838"/>
      <c r="L121" s="838"/>
    </row>
    <row r="122" spans="2:12" ht="12.75">
      <c r="B122" s="207"/>
      <c r="C122" s="838"/>
      <c r="D122" s="838"/>
      <c r="E122" s="838"/>
      <c r="F122" s="853"/>
      <c r="G122" s="838"/>
      <c r="H122" s="838"/>
      <c r="I122" s="838"/>
      <c r="J122" s="838"/>
      <c r="K122" s="838"/>
      <c r="L122" s="838"/>
    </row>
    <row r="123" spans="2:12" ht="12.75">
      <c r="B123" s="207"/>
      <c r="C123" s="838"/>
      <c r="D123" s="838"/>
      <c r="E123" s="838"/>
      <c r="F123" s="853"/>
      <c r="G123" s="838"/>
      <c r="H123" s="838"/>
      <c r="I123" s="838"/>
      <c r="J123" s="838"/>
      <c r="K123" s="838"/>
      <c r="L123" s="838"/>
    </row>
    <row r="124" spans="2:12" ht="12.75">
      <c r="B124" s="207"/>
      <c r="C124" s="838"/>
      <c r="D124" s="838"/>
      <c r="E124" s="838"/>
      <c r="F124" s="853"/>
      <c r="G124" s="838"/>
      <c r="H124" s="838"/>
      <c r="I124" s="838"/>
      <c r="J124" s="838"/>
      <c r="K124" s="838"/>
      <c r="L124" s="838"/>
    </row>
    <row r="125" spans="2:12" ht="12.75">
      <c r="B125" s="207"/>
      <c r="C125" s="838"/>
      <c r="D125" s="838"/>
      <c r="E125" s="838"/>
      <c r="F125" s="853"/>
      <c r="G125" s="838"/>
      <c r="H125" s="838"/>
      <c r="I125" s="838"/>
      <c r="J125" s="838"/>
      <c r="K125" s="838"/>
      <c r="L125" s="838"/>
    </row>
    <row r="126" spans="2:12" ht="12.75">
      <c r="B126" s="207"/>
      <c r="C126" s="838"/>
      <c r="D126" s="838"/>
      <c r="E126" s="838"/>
      <c r="F126" s="853"/>
      <c r="G126" s="838"/>
      <c r="H126" s="838"/>
      <c r="I126" s="838"/>
      <c r="J126" s="838"/>
      <c r="K126" s="838"/>
      <c r="L126" s="838"/>
    </row>
    <row r="127" spans="2:12" ht="12.75">
      <c r="B127" s="207"/>
      <c r="C127" s="838"/>
      <c r="D127" s="838"/>
      <c r="E127" s="838"/>
      <c r="F127" s="853"/>
      <c r="G127" s="838"/>
      <c r="H127" s="838"/>
      <c r="I127" s="838"/>
      <c r="J127" s="838"/>
      <c r="K127" s="838"/>
      <c r="L127" s="838"/>
    </row>
    <row r="128" spans="2:12" ht="12.75">
      <c r="B128" s="207"/>
      <c r="C128" s="838"/>
      <c r="D128" s="838"/>
      <c r="E128" s="838"/>
      <c r="F128" s="853"/>
      <c r="G128" s="838"/>
      <c r="H128" s="838"/>
      <c r="I128" s="838"/>
      <c r="J128" s="838"/>
      <c r="K128" s="838"/>
      <c r="L128" s="838"/>
    </row>
    <row r="129" spans="2:12" ht="12.75">
      <c r="B129" s="207"/>
      <c r="C129" s="838"/>
      <c r="D129" s="838"/>
      <c r="E129" s="838"/>
      <c r="F129" s="853"/>
      <c r="G129" s="838"/>
      <c r="H129" s="838"/>
      <c r="I129" s="838"/>
      <c r="J129" s="838"/>
      <c r="K129" s="838"/>
      <c r="L129" s="838"/>
    </row>
    <row r="130" spans="2:12" ht="12.75">
      <c r="B130" s="207"/>
      <c r="C130" s="838"/>
      <c r="D130" s="838"/>
      <c r="E130" s="838"/>
      <c r="F130" s="853"/>
      <c r="G130" s="838"/>
      <c r="H130" s="838"/>
      <c r="I130" s="838"/>
      <c r="J130" s="838"/>
      <c r="K130" s="838"/>
      <c r="L130" s="838"/>
    </row>
    <row r="131" spans="2:12" ht="12.75">
      <c r="B131" s="171"/>
      <c r="C131" s="219"/>
      <c r="D131" s="219"/>
      <c r="E131" s="219"/>
      <c r="F131" s="171"/>
      <c r="G131" s="219"/>
      <c r="H131" s="171"/>
      <c r="I131" s="207"/>
      <c r="J131" s="171"/>
      <c r="K131" s="171"/>
      <c r="L131" s="171"/>
    </row>
    <row r="132" spans="2:12" ht="12.75">
      <c r="B132" s="207"/>
      <c r="C132" s="171"/>
      <c r="D132" s="171"/>
      <c r="E132" s="844"/>
      <c r="F132" s="219"/>
      <c r="G132" s="219"/>
      <c r="H132" s="219"/>
      <c r="I132" s="171"/>
      <c r="J132" s="845"/>
      <c r="K132" s="171"/>
      <c r="L132" s="171"/>
    </row>
    <row r="133" spans="2:12" ht="12.75">
      <c r="B133" s="171"/>
      <c r="C133" s="852"/>
      <c r="D133" s="852"/>
      <c r="E133" s="171"/>
      <c r="F133" s="171"/>
      <c r="G133" s="171"/>
      <c r="H133" s="780"/>
      <c r="I133" s="850"/>
      <c r="J133" s="847"/>
      <c r="K133" s="847"/>
      <c r="L133" s="847"/>
    </row>
    <row r="134" spans="2:12" ht="12.75">
      <c r="B134" s="207"/>
      <c r="C134" s="841"/>
      <c r="D134" s="841"/>
      <c r="E134" s="841"/>
      <c r="F134" s="842"/>
      <c r="G134" s="843"/>
      <c r="H134" s="843"/>
      <c r="I134" s="207"/>
      <c r="J134" s="207"/>
      <c r="K134" s="207"/>
      <c r="L134" s="207"/>
    </row>
    <row r="135" spans="2:12" ht="12.75">
      <c r="B135" s="171"/>
      <c r="C135" s="219"/>
      <c r="D135" s="219"/>
      <c r="E135" s="219"/>
      <c r="F135" s="171"/>
      <c r="G135" s="219"/>
      <c r="H135" s="171"/>
      <c r="I135" s="207"/>
      <c r="J135" s="171"/>
      <c r="K135" s="171"/>
      <c r="L135" s="171"/>
    </row>
    <row r="136" spans="2:12" ht="12.75">
      <c r="B136" s="207"/>
      <c r="C136" s="171"/>
      <c r="D136" s="171"/>
      <c r="E136" s="844"/>
      <c r="F136" s="219"/>
      <c r="G136" s="219"/>
      <c r="H136" s="219"/>
      <c r="I136" s="171"/>
      <c r="J136" s="845"/>
      <c r="K136" s="171"/>
      <c r="L136" s="171"/>
    </row>
    <row r="137" spans="2:12" ht="12.75">
      <c r="B137" s="171"/>
      <c r="C137" s="780"/>
      <c r="D137" s="780"/>
      <c r="E137" s="780"/>
      <c r="F137" s="783"/>
      <c r="G137" s="780"/>
      <c r="H137" s="780"/>
      <c r="I137" s="846"/>
      <c r="J137" s="847"/>
      <c r="K137" s="847"/>
      <c r="L137" s="847"/>
    </row>
    <row r="138" spans="2:12" ht="12.75">
      <c r="B138" s="171"/>
      <c r="C138" s="780"/>
      <c r="D138" s="780"/>
      <c r="E138" s="780"/>
      <c r="F138" s="783"/>
      <c r="G138" s="780"/>
      <c r="H138" s="780"/>
      <c r="I138" s="846"/>
      <c r="J138" s="847"/>
      <c r="K138" s="847"/>
      <c r="L138" s="847"/>
    </row>
    <row r="139" spans="2:12" ht="12.75">
      <c r="B139" s="171"/>
      <c r="C139" s="780"/>
      <c r="D139" s="780"/>
      <c r="E139" s="780"/>
      <c r="F139" s="783"/>
      <c r="G139" s="780"/>
      <c r="H139" s="780"/>
      <c r="I139" s="846"/>
      <c r="J139" s="847"/>
      <c r="K139" s="847"/>
      <c r="L139" s="847"/>
    </row>
    <row r="140" spans="2:12" ht="12.75">
      <c r="B140" s="171"/>
      <c r="C140" s="780"/>
      <c r="D140" s="780"/>
      <c r="E140" s="780"/>
      <c r="F140" s="783"/>
      <c r="G140" s="780"/>
      <c r="H140" s="780"/>
      <c r="I140" s="850"/>
      <c r="J140" s="847"/>
      <c r="K140" s="847"/>
      <c r="L140" s="847"/>
    </row>
    <row r="141" spans="2:12" ht="12.75">
      <c r="B141" s="171"/>
      <c r="C141" s="780"/>
      <c r="D141" s="780"/>
      <c r="E141" s="780"/>
      <c r="F141" s="783"/>
      <c r="G141" s="780"/>
      <c r="H141" s="780"/>
      <c r="I141" s="850"/>
      <c r="J141" s="847"/>
      <c r="K141" s="847"/>
      <c r="L141" s="847"/>
    </row>
    <row r="142" spans="2:12" ht="12.75">
      <c r="B142" s="171"/>
      <c r="C142" s="780"/>
      <c r="D142" s="780"/>
      <c r="E142" s="780"/>
      <c r="F142" s="783"/>
      <c r="G142" s="780"/>
      <c r="H142" s="780"/>
      <c r="I142" s="850"/>
      <c r="J142" s="847"/>
      <c r="K142" s="847"/>
      <c r="L142" s="847"/>
    </row>
    <row r="143" spans="2:12" ht="12.75">
      <c r="B143" s="171"/>
      <c r="C143" s="780"/>
      <c r="D143" s="780"/>
      <c r="E143" s="780"/>
      <c r="F143" s="783"/>
      <c r="G143" s="780"/>
      <c r="H143" s="780"/>
      <c r="I143" s="850"/>
      <c r="J143" s="847"/>
      <c r="K143" s="847"/>
      <c r="L143" s="847"/>
    </row>
    <row r="144" spans="2:12" ht="12.75">
      <c r="B144" s="207"/>
      <c r="C144" s="838"/>
      <c r="D144" s="208"/>
      <c r="E144" s="208"/>
      <c r="F144" s="783"/>
      <c r="G144" s="171"/>
      <c r="H144" s="780"/>
      <c r="I144" s="850"/>
      <c r="J144" s="847"/>
      <c r="K144" s="847"/>
      <c r="L144" s="847"/>
    </row>
    <row r="145" spans="2:12" ht="12.75">
      <c r="B145" s="171"/>
      <c r="C145" s="852"/>
      <c r="D145" s="171"/>
      <c r="E145" s="851"/>
      <c r="F145" s="853"/>
      <c r="G145" s="171"/>
      <c r="H145" s="171"/>
      <c r="I145" s="171"/>
      <c r="J145" s="171"/>
      <c r="K145" s="171"/>
      <c r="L145" s="171"/>
    </row>
    <row r="146" spans="2:12" ht="12.75">
      <c r="B146" s="207"/>
      <c r="C146" s="208"/>
      <c r="D146" s="208"/>
      <c r="E146" s="208"/>
      <c r="F146" s="853"/>
      <c r="G146" s="171"/>
      <c r="H146" s="171"/>
      <c r="I146" s="171"/>
      <c r="J146" s="171"/>
      <c r="K146" s="171"/>
      <c r="L146" s="171"/>
    </row>
    <row r="147" spans="2:12" ht="12.75">
      <c r="B147" s="207"/>
      <c r="C147" s="852"/>
      <c r="D147" s="852"/>
      <c r="E147" s="852"/>
      <c r="F147" s="853"/>
      <c r="G147" s="171"/>
      <c r="H147" s="171"/>
      <c r="I147" s="171"/>
      <c r="J147" s="171"/>
      <c r="K147" s="171"/>
      <c r="L147" s="171"/>
    </row>
    <row r="148" spans="2:12" ht="12.75">
      <c r="B148" s="207"/>
      <c r="C148" s="208"/>
      <c r="D148" s="208"/>
      <c r="E148" s="208"/>
      <c r="F148" s="853"/>
      <c r="G148" s="171"/>
      <c r="H148" s="171"/>
      <c r="I148" s="171"/>
      <c r="J148" s="171"/>
      <c r="K148" s="171"/>
      <c r="L148" s="171"/>
    </row>
    <row r="149" spans="2:12" ht="12.75">
      <c r="B149" s="171"/>
      <c r="C149" s="171"/>
      <c r="D149" s="171"/>
      <c r="E149" s="171"/>
      <c r="F149" s="171"/>
      <c r="G149" s="171"/>
      <c r="H149" s="171"/>
      <c r="I149" s="171"/>
      <c r="J149" s="171"/>
      <c r="K149" s="171"/>
      <c r="L149" s="171"/>
    </row>
    <row r="150" spans="2:12" ht="12.75">
      <c r="B150" s="171"/>
      <c r="C150" s="780"/>
      <c r="D150" s="780"/>
      <c r="E150" s="130"/>
      <c r="F150" s="783"/>
      <c r="G150" s="780"/>
      <c r="H150" s="780"/>
      <c r="I150" s="846"/>
      <c r="J150" s="847"/>
      <c r="K150" s="847"/>
      <c r="L150" s="847"/>
    </row>
    <row r="151" spans="2:12" ht="12.75">
      <c r="B151" s="171"/>
      <c r="C151" s="780"/>
      <c r="D151" s="780"/>
      <c r="E151" s="130"/>
      <c r="F151" s="783"/>
      <c r="G151" s="780"/>
      <c r="H151" s="780"/>
      <c r="I151" s="846"/>
      <c r="J151" s="847"/>
      <c r="K151" s="847"/>
      <c r="L151" s="847"/>
    </row>
    <row r="152" spans="2:12" ht="12.75">
      <c r="B152" s="171"/>
      <c r="C152" s="780"/>
      <c r="D152" s="780"/>
      <c r="E152" s="780"/>
      <c r="F152" s="783"/>
      <c r="G152" s="780"/>
      <c r="H152" s="780"/>
      <c r="I152" s="846"/>
      <c r="J152" s="847"/>
      <c r="K152" s="847"/>
      <c r="L152" s="847"/>
    </row>
    <row r="153" spans="2:12" ht="12.75">
      <c r="B153" s="171"/>
      <c r="C153" s="780"/>
      <c r="D153" s="130"/>
      <c r="E153" s="130"/>
      <c r="F153" s="783"/>
      <c r="G153" s="780"/>
      <c r="H153" s="780"/>
      <c r="I153" s="846"/>
      <c r="J153" s="848"/>
      <c r="K153" s="847"/>
      <c r="L153" s="847"/>
    </row>
    <row r="154" spans="2:12" ht="12.75">
      <c r="B154" s="171"/>
      <c r="C154" s="780"/>
      <c r="D154" s="780"/>
      <c r="E154" s="130"/>
      <c r="F154" s="783"/>
      <c r="G154" s="780"/>
      <c r="H154" s="780"/>
      <c r="I154" s="846"/>
      <c r="J154" s="847"/>
      <c r="K154" s="847"/>
      <c r="L154" s="847"/>
    </row>
    <row r="155" spans="2:12" ht="12.75">
      <c r="B155" s="171"/>
      <c r="C155" s="780"/>
      <c r="D155" s="780"/>
      <c r="E155" s="780"/>
      <c r="F155" s="783"/>
      <c r="G155" s="780"/>
      <c r="H155" s="780"/>
      <c r="I155" s="850"/>
      <c r="J155" s="847"/>
      <c r="K155" s="847"/>
      <c r="L155" s="847"/>
    </row>
    <row r="156" spans="2:12" ht="12.75">
      <c r="B156" s="171"/>
      <c r="C156" s="780"/>
      <c r="D156" s="780"/>
      <c r="E156" s="780"/>
      <c r="F156" s="783"/>
      <c r="G156" s="780"/>
      <c r="H156" s="780"/>
      <c r="I156" s="850"/>
      <c r="J156" s="847"/>
      <c r="K156" s="847"/>
      <c r="L156" s="847"/>
    </row>
    <row r="157" spans="2:12" ht="12.75">
      <c r="B157" s="171"/>
      <c r="C157" s="780"/>
      <c r="D157" s="780"/>
      <c r="E157" s="780"/>
      <c r="F157" s="783"/>
      <c r="G157" s="780"/>
      <c r="H157" s="780"/>
      <c r="I157" s="850"/>
      <c r="J157" s="847"/>
      <c r="K157" s="847"/>
      <c r="L157" s="847"/>
    </row>
    <row r="158" spans="2:12" ht="12.75">
      <c r="B158" s="171"/>
      <c r="C158" s="780"/>
      <c r="D158" s="780"/>
      <c r="E158" s="780"/>
      <c r="F158" s="783"/>
      <c r="G158" s="780"/>
      <c r="H158" s="780"/>
      <c r="I158" s="850"/>
      <c r="J158" s="848"/>
      <c r="K158" s="847"/>
      <c r="L158" s="847"/>
    </row>
    <row r="159" spans="2:12" ht="12.75">
      <c r="B159" s="171"/>
      <c r="C159" s="780"/>
      <c r="D159" s="780"/>
      <c r="E159" s="780"/>
      <c r="F159" s="783"/>
      <c r="G159" s="780"/>
      <c r="H159" s="780"/>
      <c r="I159" s="850"/>
      <c r="J159" s="847"/>
      <c r="K159" s="847"/>
      <c r="L159" s="847"/>
    </row>
    <row r="160" spans="2:12" ht="12.75">
      <c r="B160" s="171"/>
      <c r="C160" s="780"/>
      <c r="D160" s="780"/>
      <c r="E160" s="780"/>
      <c r="F160" s="783"/>
      <c r="G160" s="780"/>
      <c r="H160" s="780"/>
      <c r="I160" s="850"/>
      <c r="J160" s="847"/>
      <c r="K160" s="847"/>
      <c r="L160" s="847"/>
    </row>
    <row r="161" spans="2:12" ht="12.75">
      <c r="B161" s="171"/>
      <c r="C161" s="780"/>
      <c r="D161" s="780"/>
      <c r="E161" s="780"/>
      <c r="F161" s="783"/>
      <c r="G161" s="780"/>
      <c r="H161" s="780"/>
      <c r="I161" s="850"/>
      <c r="J161" s="847"/>
      <c r="K161" s="847"/>
      <c r="L161" s="847"/>
    </row>
    <row r="162" spans="2:12" ht="12.75">
      <c r="B162" s="171"/>
      <c r="C162" s="780"/>
      <c r="D162" s="780"/>
      <c r="E162" s="780"/>
      <c r="F162" s="783"/>
      <c r="G162" s="780"/>
      <c r="H162" s="780"/>
      <c r="I162" s="850"/>
      <c r="J162" s="847"/>
      <c r="K162" s="847"/>
      <c r="L162" s="847"/>
    </row>
    <row r="163" spans="2:12" ht="12.75">
      <c r="B163" s="171"/>
      <c r="C163" s="780"/>
      <c r="D163" s="780"/>
      <c r="E163" s="780"/>
      <c r="F163" s="783"/>
      <c r="G163" s="780"/>
      <c r="H163" s="780"/>
      <c r="I163" s="850"/>
      <c r="J163" s="847"/>
      <c r="K163" s="847"/>
      <c r="L163" s="847"/>
    </row>
    <row r="164" spans="2:12" ht="12.75">
      <c r="B164" s="207"/>
      <c r="C164" s="818"/>
      <c r="D164" s="849"/>
      <c r="E164" s="849"/>
      <c r="F164" s="839"/>
      <c r="G164" s="171"/>
      <c r="H164" s="780"/>
      <c r="I164" s="850"/>
      <c r="J164" s="847"/>
      <c r="K164" s="847"/>
      <c r="L164" s="847"/>
    </row>
    <row r="165" spans="2:12" ht="12.75">
      <c r="B165" s="727"/>
      <c r="C165" s="838"/>
      <c r="D165" s="208"/>
      <c r="E165" s="838"/>
      <c r="F165" s="848"/>
      <c r="G165" s="171"/>
      <c r="H165" s="171"/>
      <c r="I165" s="171"/>
      <c r="J165" s="171"/>
      <c r="K165" s="171"/>
      <c r="L165" s="171"/>
    </row>
    <row r="166" spans="2:12" ht="12.75">
      <c r="B166" s="207"/>
      <c r="C166" s="852"/>
      <c r="D166" s="852"/>
      <c r="E166" s="852"/>
      <c r="F166" s="171"/>
      <c r="G166" s="171"/>
      <c r="H166" s="171"/>
      <c r="I166" s="171"/>
      <c r="J166" s="171"/>
      <c r="K166" s="171"/>
      <c r="L166" s="171"/>
    </row>
    <row r="167" spans="2:12" ht="12.75">
      <c r="B167" s="207"/>
      <c r="C167" s="838"/>
      <c r="D167" s="208"/>
      <c r="E167" s="838"/>
      <c r="F167" s="839"/>
      <c r="G167" s="171"/>
      <c r="H167" s="171"/>
      <c r="I167" s="171"/>
      <c r="J167" s="171"/>
      <c r="K167" s="171"/>
      <c r="L167" s="171"/>
    </row>
    <row r="168" spans="2:12" ht="12.75">
      <c r="B168" s="171"/>
      <c r="C168" s="171"/>
      <c r="D168" s="171"/>
      <c r="E168" s="171"/>
      <c r="F168" s="171"/>
      <c r="G168" s="171"/>
      <c r="H168" s="171"/>
      <c r="I168" s="171"/>
      <c r="J168" s="171"/>
      <c r="K168" s="171"/>
      <c r="L168" s="171"/>
    </row>
    <row r="169" spans="2:12" ht="12.75">
      <c r="B169" s="171"/>
      <c r="C169" s="171"/>
      <c r="D169" s="171"/>
      <c r="E169" s="171"/>
      <c r="F169" s="171"/>
      <c r="G169" s="171"/>
      <c r="H169" s="171"/>
      <c r="I169" s="171"/>
      <c r="J169" s="171"/>
      <c r="K169" s="171"/>
      <c r="L169" s="171"/>
    </row>
    <row r="170" spans="2:12" ht="12.75">
      <c r="B170" s="171"/>
      <c r="C170" s="171"/>
      <c r="D170" s="171"/>
      <c r="E170" s="171"/>
      <c r="F170" s="171"/>
      <c r="G170" s="171"/>
      <c r="H170" s="171"/>
      <c r="I170" s="171"/>
      <c r="J170" s="171"/>
      <c r="K170" s="171"/>
      <c r="L170" s="171"/>
    </row>
    <row r="171" spans="2:12" ht="12.75">
      <c r="B171" s="171"/>
      <c r="C171" s="171"/>
      <c r="D171" s="171"/>
      <c r="E171" s="171"/>
      <c r="F171" s="171"/>
      <c r="G171" s="171"/>
      <c r="H171" s="171"/>
      <c r="I171" s="171"/>
      <c r="J171" s="171"/>
      <c r="K171" s="171"/>
      <c r="L171" s="171"/>
    </row>
    <row r="172" spans="2:12" ht="12.75">
      <c r="B172" s="171"/>
      <c r="C172" s="171"/>
      <c r="D172" s="171"/>
      <c r="E172" s="171"/>
      <c r="F172" s="171"/>
      <c r="G172" s="171"/>
      <c r="H172" s="171"/>
      <c r="I172" s="171"/>
      <c r="J172" s="171"/>
      <c r="K172" s="171"/>
      <c r="L172" s="171"/>
    </row>
    <row r="173" spans="2:12" ht="12.75">
      <c r="B173" s="171"/>
      <c r="C173" s="171"/>
      <c r="D173" s="171"/>
      <c r="E173" s="171"/>
      <c r="F173" s="171"/>
      <c r="G173" s="171"/>
      <c r="H173" s="171"/>
      <c r="I173" s="171"/>
      <c r="J173" s="171"/>
      <c r="K173" s="171"/>
      <c r="L173" s="171"/>
    </row>
    <row r="174" spans="2:12" ht="12.75">
      <c r="B174" s="171"/>
      <c r="C174" s="171"/>
      <c r="D174" s="171"/>
      <c r="E174" s="171"/>
      <c r="F174" s="171"/>
      <c r="G174" s="171"/>
      <c r="H174" s="171"/>
      <c r="I174" s="171"/>
      <c r="J174" s="171"/>
      <c r="K174" s="171"/>
      <c r="L174" s="171"/>
    </row>
    <row r="175" spans="2:12" ht="12.75">
      <c r="B175" s="171"/>
      <c r="C175" s="171"/>
      <c r="D175" s="171"/>
      <c r="E175" s="171"/>
      <c r="F175" s="171"/>
      <c r="G175" s="171"/>
      <c r="H175" s="171"/>
      <c r="I175" s="171"/>
      <c r="J175" s="171"/>
      <c r="K175" s="171"/>
      <c r="L175" s="171"/>
    </row>
    <row r="176" spans="2:12" ht="12.75">
      <c r="B176" s="171"/>
      <c r="C176" s="171"/>
      <c r="D176" s="171"/>
      <c r="E176" s="171"/>
      <c r="F176" s="171"/>
      <c r="G176" s="171"/>
      <c r="H176" s="171"/>
      <c r="I176" s="171"/>
      <c r="J176" s="171"/>
      <c r="K176" s="171"/>
      <c r="L176" s="171"/>
    </row>
    <row r="177" spans="2:12" ht="12.75">
      <c r="B177" s="171"/>
      <c r="C177" s="171"/>
      <c r="D177" s="171"/>
      <c r="E177" s="171"/>
      <c r="F177" s="171"/>
      <c r="G177" s="171"/>
      <c r="H177" s="171"/>
      <c r="I177" s="171"/>
      <c r="J177" s="171"/>
      <c r="K177" s="171"/>
      <c r="L177" s="171"/>
    </row>
    <row r="178" spans="2:12" ht="12.75">
      <c r="B178" s="171"/>
      <c r="C178" s="780"/>
      <c r="D178" s="780"/>
      <c r="E178" s="780"/>
      <c r="F178" s="783"/>
      <c r="G178" s="780"/>
      <c r="H178" s="780"/>
      <c r="I178" s="850"/>
      <c r="J178" s="847"/>
      <c r="K178" s="847"/>
      <c r="L178" s="847"/>
    </row>
    <row r="179" spans="2:12" ht="12.75">
      <c r="B179" s="171"/>
      <c r="C179" s="780"/>
      <c r="D179" s="780"/>
      <c r="E179" s="780"/>
      <c r="F179" s="783"/>
      <c r="G179" s="780"/>
      <c r="H179" s="780"/>
      <c r="I179" s="850"/>
      <c r="J179" s="847"/>
      <c r="K179" s="847"/>
      <c r="L179" s="847"/>
    </row>
    <row r="180" spans="2:12" ht="12.75">
      <c r="B180" s="207"/>
      <c r="C180" s="841"/>
      <c r="D180" s="841"/>
      <c r="E180" s="841"/>
      <c r="F180" s="842"/>
      <c r="G180" s="843"/>
      <c r="H180" s="843"/>
      <c r="I180" s="207"/>
      <c r="J180" s="207"/>
      <c r="K180" s="207"/>
      <c r="L180" s="207"/>
    </row>
    <row r="181" spans="2:12" ht="12.75">
      <c r="B181" s="171"/>
      <c r="C181" s="219"/>
      <c r="D181" s="219"/>
      <c r="E181" s="219"/>
      <c r="F181" s="171"/>
      <c r="G181" s="219"/>
      <c r="H181" s="171"/>
      <c r="I181" s="207"/>
      <c r="J181" s="171"/>
      <c r="K181" s="171"/>
      <c r="L181" s="171"/>
    </row>
    <row r="182" spans="2:12" ht="12.75">
      <c r="B182" s="207"/>
      <c r="C182" s="171"/>
      <c r="D182" s="171"/>
      <c r="E182" s="844"/>
      <c r="F182" s="219"/>
      <c r="G182" s="219"/>
      <c r="H182" s="219"/>
      <c r="I182" s="171"/>
      <c r="J182" s="845"/>
      <c r="K182" s="171"/>
      <c r="L182" s="171"/>
    </row>
    <row r="183" spans="2:12" ht="12.75">
      <c r="B183" s="171"/>
      <c r="C183" s="219"/>
      <c r="D183" s="219"/>
      <c r="E183" s="219"/>
      <c r="F183" s="171"/>
      <c r="G183" s="219"/>
      <c r="H183" s="171"/>
      <c r="I183" s="207"/>
      <c r="J183" s="171"/>
      <c r="K183" s="171"/>
      <c r="L183" s="171"/>
    </row>
    <row r="184" spans="2:12" ht="12.75">
      <c r="B184" s="207"/>
      <c r="C184" s="171"/>
      <c r="D184" s="171"/>
      <c r="E184" s="844"/>
      <c r="F184" s="219"/>
      <c r="G184" s="219"/>
      <c r="H184" s="219"/>
      <c r="I184" s="171"/>
      <c r="J184" s="845"/>
      <c r="K184" s="171"/>
      <c r="L184" s="171"/>
    </row>
    <row r="185" spans="2:12" ht="12.75">
      <c r="B185" s="171"/>
      <c r="C185" s="852"/>
      <c r="D185" s="852"/>
      <c r="E185" s="171"/>
      <c r="F185" s="171"/>
      <c r="G185" s="171"/>
      <c r="H185" s="780"/>
      <c r="I185" s="850"/>
      <c r="J185" s="847"/>
      <c r="K185" s="847"/>
      <c r="L185" s="847"/>
    </row>
    <row r="186" spans="2:12" ht="12.75">
      <c r="B186" s="171"/>
      <c r="C186" s="852"/>
      <c r="D186" s="852"/>
      <c r="E186" s="171"/>
      <c r="F186" s="171"/>
      <c r="G186" s="171"/>
      <c r="H186" s="780"/>
      <c r="I186" s="850"/>
      <c r="J186" s="847"/>
      <c r="K186" s="847"/>
      <c r="L186" s="847"/>
    </row>
    <row r="187" spans="2:12" ht="12.75">
      <c r="B187" s="171"/>
      <c r="C187" s="852"/>
      <c r="D187" s="852"/>
      <c r="E187" s="171"/>
      <c r="F187" s="171"/>
      <c r="G187" s="171"/>
      <c r="H187" s="780"/>
      <c r="I187" s="850"/>
      <c r="J187" s="847"/>
      <c r="K187" s="847"/>
      <c r="L187" s="847"/>
    </row>
    <row r="188" spans="2:12" ht="12.75">
      <c r="B188" s="171"/>
      <c r="C188" s="852"/>
      <c r="D188" s="852"/>
      <c r="E188" s="171"/>
      <c r="F188" s="171"/>
      <c r="G188" s="171"/>
      <c r="H188" s="780"/>
      <c r="I188" s="850"/>
      <c r="J188" s="847"/>
      <c r="K188" s="847"/>
      <c r="L188" s="847"/>
    </row>
    <row r="189" spans="2:12" ht="12.75">
      <c r="B189" s="171"/>
      <c r="C189" s="852"/>
      <c r="D189" s="852"/>
      <c r="E189" s="171"/>
      <c r="F189" s="171"/>
      <c r="G189" s="171"/>
      <c r="H189" s="780"/>
      <c r="I189" s="850"/>
      <c r="J189" s="847"/>
      <c r="K189" s="847"/>
      <c r="L189" s="847"/>
    </row>
    <row r="190" spans="2:12" ht="12.75">
      <c r="B190" s="171"/>
      <c r="C190" s="852"/>
      <c r="D190" s="852"/>
      <c r="E190" s="171"/>
      <c r="F190" s="171"/>
      <c r="G190" s="171"/>
      <c r="H190" s="780"/>
      <c r="I190" s="850"/>
      <c r="J190" s="847"/>
      <c r="K190" s="847"/>
      <c r="L190" s="847"/>
    </row>
    <row r="191" spans="2:12" ht="12.75">
      <c r="B191" s="171"/>
      <c r="C191" s="852"/>
      <c r="D191" s="852"/>
      <c r="E191" s="171"/>
      <c r="F191" s="171"/>
      <c r="G191" s="171"/>
      <c r="H191" s="780"/>
      <c r="I191" s="850"/>
      <c r="J191" s="847"/>
      <c r="K191" s="847"/>
      <c r="L191" s="847"/>
    </row>
    <row r="192" spans="2:12" ht="12.75">
      <c r="B192" s="171"/>
      <c r="C192" s="852"/>
      <c r="D192" s="852"/>
      <c r="E192" s="171"/>
      <c r="F192" s="171"/>
      <c r="G192" s="171"/>
      <c r="H192" s="780"/>
      <c r="I192" s="850"/>
      <c r="J192" s="847"/>
      <c r="K192" s="847"/>
      <c r="L192" s="847"/>
    </row>
    <row r="193" spans="2:12" ht="12.75">
      <c r="B193" s="171"/>
      <c r="C193" s="852"/>
      <c r="D193" s="852"/>
      <c r="E193" s="171"/>
      <c r="F193" s="171"/>
      <c r="G193" s="171"/>
      <c r="H193" s="780"/>
      <c r="I193" s="850"/>
      <c r="J193" s="847"/>
      <c r="K193" s="847"/>
      <c r="L193" s="847"/>
    </row>
    <row r="194" spans="2:12" ht="12.75">
      <c r="B194" s="171"/>
      <c r="C194" s="852"/>
      <c r="D194" s="852"/>
      <c r="E194" s="171"/>
      <c r="F194" s="171"/>
      <c r="G194" s="171"/>
      <c r="H194" s="780"/>
      <c r="I194" s="850"/>
      <c r="J194" s="847"/>
      <c r="K194" s="847"/>
      <c r="L194" s="847"/>
    </row>
    <row r="195" spans="2:12" ht="12.75">
      <c r="B195" s="171"/>
      <c r="C195" s="852"/>
      <c r="D195" s="852"/>
      <c r="E195" s="171"/>
      <c r="F195" s="171"/>
      <c r="G195" s="171"/>
      <c r="H195" s="780"/>
      <c r="I195" s="850"/>
      <c r="J195" s="847"/>
      <c r="K195" s="847"/>
      <c r="L195" s="847"/>
    </row>
    <row r="196" spans="2:12" ht="12.75">
      <c r="B196" s="171"/>
      <c r="C196" s="852"/>
      <c r="D196" s="852"/>
      <c r="E196" s="171"/>
      <c r="F196" s="171"/>
      <c r="G196" s="171"/>
      <c r="H196" s="780"/>
      <c r="I196" s="850"/>
      <c r="J196" s="847"/>
      <c r="K196" s="847"/>
      <c r="L196" s="847"/>
    </row>
    <row r="197" spans="2:12" ht="12.75">
      <c r="B197" s="171"/>
      <c r="C197" s="852"/>
      <c r="D197" s="852"/>
      <c r="E197" s="171"/>
      <c r="F197" s="171"/>
      <c r="G197" s="171"/>
      <c r="H197" s="780"/>
      <c r="I197" s="850"/>
      <c r="J197" s="847"/>
      <c r="K197" s="847"/>
      <c r="L197" s="847"/>
    </row>
    <row r="198" spans="2:12" ht="12.75">
      <c r="B198" s="171"/>
      <c r="C198" s="852"/>
      <c r="D198" s="852"/>
      <c r="E198" s="171"/>
      <c r="F198" s="171"/>
      <c r="G198" s="171"/>
      <c r="H198" s="780"/>
      <c r="I198" s="850"/>
      <c r="J198" s="847"/>
      <c r="K198" s="847"/>
      <c r="L198" s="847"/>
    </row>
    <row r="199" spans="2:12" ht="12.75">
      <c r="B199" s="207"/>
      <c r="C199" s="818"/>
      <c r="D199" s="818"/>
      <c r="E199" s="207"/>
      <c r="F199" s="171"/>
      <c r="G199" s="171"/>
      <c r="H199" s="780"/>
      <c r="I199" s="850"/>
      <c r="J199" s="847"/>
      <c r="K199" s="847"/>
      <c r="L199" s="847"/>
    </row>
    <row r="200" spans="2:12" ht="12.75">
      <c r="B200" s="171"/>
      <c r="C200" s="852"/>
      <c r="D200" s="171"/>
      <c r="E200" s="851"/>
      <c r="F200" s="853"/>
      <c r="G200" s="171"/>
      <c r="H200" s="171"/>
      <c r="I200" s="171"/>
      <c r="J200" s="171"/>
      <c r="K200" s="171"/>
      <c r="L200" s="171"/>
    </row>
    <row r="201" spans="2:12" ht="12.75">
      <c r="B201" s="207"/>
      <c r="C201" s="208"/>
      <c r="D201" s="208"/>
      <c r="E201" s="208"/>
      <c r="F201" s="853"/>
      <c r="G201" s="171"/>
      <c r="H201" s="171"/>
      <c r="I201" s="171"/>
      <c r="J201" s="171"/>
      <c r="K201" s="171"/>
      <c r="L201" s="171"/>
    </row>
    <row r="202" spans="2:12" ht="12.75">
      <c r="B202" s="207"/>
      <c r="C202" s="852"/>
      <c r="D202" s="852"/>
      <c r="E202" s="852"/>
      <c r="F202" s="853"/>
      <c r="G202" s="171"/>
      <c r="H202" s="171"/>
      <c r="I202" s="171"/>
      <c r="J202" s="171"/>
      <c r="K202" s="171"/>
      <c r="L202" s="171"/>
    </row>
    <row r="203" spans="2:12" ht="12.75">
      <c r="B203" s="207"/>
      <c r="C203" s="208"/>
      <c r="D203" s="208"/>
      <c r="E203" s="208"/>
      <c r="F203" s="853"/>
      <c r="G203" s="171"/>
      <c r="H203" s="171"/>
      <c r="I203" s="171"/>
      <c r="J203" s="171"/>
      <c r="K203" s="171"/>
      <c r="L203" s="171"/>
    </row>
    <row r="204" spans="2:12" ht="12.75">
      <c r="B204" s="171"/>
      <c r="C204" s="780"/>
      <c r="D204" s="780"/>
      <c r="E204" s="780"/>
      <c r="F204" s="854"/>
      <c r="G204" s="780"/>
      <c r="H204" s="780"/>
      <c r="I204" s="850"/>
      <c r="J204" s="847"/>
      <c r="K204" s="847"/>
      <c r="L204" s="847"/>
    </row>
    <row r="205" spans="2:12" ht="12.75">
      <c r="B205" s="171"/>
      <c r="C205" s="780"/>
      <c r="D205" s="780"/>
      <c r="E205" s="780"/>
      <c r="F205" s="854"/>
      <c r="G205" s="780"/>
      <c r="H205" s="780"/>
      <c r="I205" s="850"/>
      <c r="J205" s="847"/>
      <c r="K205" s="847"/>
      <c r="L205" s="847"/>
    </row>
    <row r="206" spans="2:12" ht="12.75">
      <c r="B206" s="171"/>
      <c r="C206" s="780"/>
      <c r="D206" s="780"/>
      <c r="E206" s="780"/>
      <c r="F206" s="854"/>
      <c r="G206" s="780"/>
      <c r="H206" s="780"/>
      <c r="I206" s="850"/>
      <c r="J206" s="847"/>
      <c r="K206" s="847"/>
      <c r="L206" s="847"/>
    </row>
    <row r="207" spans="2:12" ht="12.75">
      <c r="B207" s="171"/>
      <c r="C207" s="780"/>
      <c r="D207" s="780"/>
      <c r="E207" s="780"/>
      <c r="F207" s="854"/>
      <c r="G207" s="780"/>
      <c r="H207" s="780"/>
      <c r="I207" s="850"/>
      <c r="J207" s="847"/>
      <c r="K207" s="847"/>
      <c r="L207" s="847"/>
    </row>
    <row r="208" spans="2:12" ht="12.75">
      <c r="B208" s="171"/>
      <c r="C208" s="780"/>
      <c r="D208" s="780"/>
      <c r="E208" s="780"/>
      <c r="F208" s="854"/>
      <c r="G208" s="780"/>
      <c r="H208" s="780"/>
      <c r="I208" s="850"/>
      <c r="J208" s="847"/>
      <c r="K208" s="847"/>
      <c r="L208" s="847"/>
    </row>
    <row r="209" spans="2:12" ht="12.75">
      <c r="B209" s="207"/>
      <c r="C209" s="171"/>
      <c r="D209" s="171"/>
      <c r="E209" s="844"/>
      <c r="F209" s="219"/>
      <c r="G209" s="219"/>
      <c r="H209" s="219"/>
      <c r="I209" s="171"/>
      <c r="J209" s="845"/>
      <c r="K209" s="171"/>
      <c r="L209" s="171"/>
    </row>
    <row r="210" spans="2:12" ht="12.75">
      <c r="B210" s="171"/>
      <c r="C210" s="171"/>
      <c r="D210" s="171"/>
      <c r="E210" s="171"/>
      <c r="F210" s="219"/>
      <c r="G210" s="855"/>
      <c r="H210" s="844"/>
      <c r="I210" s="171"/>
      <c r="J210" s="171"/>
      <c r="K210" s="171"/>
      <c r="L210" s="171"/>
    </row>
    <row r="211" spans="2:12" ht="12.75">
      <c r="B211" s="171"/>
      <c r="C211" s="780"/>
      <c r="D211" s="780"/>
      <c r="E211" s="780"/>
      <c r="F211" s="854"/>
      <c r="G211" s="780"/>
      <c r="H211" s="780"/>
      <c r="I211" s="850"/>
      <c r="J211" s="847"/>
      <c r="K211" s="847"/>
      <c r="L211" s="847"/>
    </row>
    <row r="212" spans="2:12" ht="12.75">
      <c r="B212" s="171"/>
      <c r="C212" s="780"/>
      <c r="D212" s="780"/>
      <c r="E212" s="780"/>
      <c r="F212" s="854"/>
      <c r="G212" s="780"/>
      <c r="H212" s="780"/>
      <c r="I212" s="850"/>
      <c r="J212" s="847"/>
      <c r="K212" s="847"/>
      <c r="L212" s="847"/>
    </row>
    <row r="213" spans="2:12" ht="12.75">
      <c r="B213" s="171"/>
      <c r="C213" s="780"/>
      <c r="D213" s="780"/>
      <c r="E213" s="780"/>
      <c r="F213" s="854"/>
      <c r="G213" s="780"/>
      <c r="H213" s="780"/>
      <c r="I213" s="850"/>
      <c r="J213" s="847"/>
      <c r="K213" s="847"/>
      <c r="L213" s="847"/>
    </row>
    <row r="214" spans="2:12" ht="12.75">
      <c r="B214" s="171"/>
      <c r="C214" s="780"/>
      <c r="D214" s="780"/>
      <c r="E214" s="780"/>
      <c r="F214" s="854"/>
      <c r="G214" s="780"/>
      <c r="H214" s="780"/>
      <c r="I214" s="850"/>
      <c r="J214" s="847"/>
      <c r="K214" s="847"/>
      <c r="L214" s="847"/>
    </row>
    <row r="215" spans="2:12" ht="12.75">
      <c r="B215" s="171"/>
      <c r="C215" s="780"/>
      <c r="D215" s="780"/>
      <c r="E215" s="780"/>
      <c r="F215" s="854"/>
      <c r="G215" s="780"/>
      <c r="H215" s="780"/>
      <c r="I215" s="850"/>
      <c r="J215" s="847"/>
      <c r="K215" s="847"/>
      <c r="L215" s="847"/>
    </row>
    <row r="216" spans="2:12" ht="12.75">
      <c r="B216" s="171"/>
      <c r="C216" s="780"/>
      <c r="D216" s="780"/>
      <c r="E216" s="780"/>
      <c r="F216" s="854"/>
      <c r="G216" s="780"/>
      <c r="H216" s="780"/>
      <c r="I216" s="850"/>
      <c r="J216" s="847"/>
      <c r="K216" s="847"/>
      <c r="L216" s="847"/>
    </row>
    <row r="217" spans="2:12" ht="12.75">
      <c r="B217" s="171"/>
      <c r="C217" s="780"/>
      <c r="D217" s="780"/>
      <c r="E217" s="780"/>
      <c r="F217" s="854"/>
      <c r="G217" s="780"/>
      <c r="H217" s="780"/>
      <c r="I217" s="850"/>
      <c r="J217" s="847"/>
      <c r="K217" s="847"/>
      <c r="L217" s="847"/>
    </row>
    <row r="218" spans="2:12" ht="12.75">
      <c r="B218" s="171"/>
      <c r="C218" s="780"/>
      <c r="D218" s="780"/>
      <c r="E218" s="780"/>
      <c r="F218" s="854"/>
      <c r="G218" s="780"/>
      <c r="H218" s="780"/>
      <c r="I218" s="850"/>
      <c r="J218" s="847"/>
      <c r="K218" s="847"/>
      <c r="L218" s="847"/>
    </row>
    <row r="219" spans="2:12" ht="12.75">
      <c r="B219" s="171"/>
      <c r="C219" s="780"/>
      <c r="D219" s="780"/>
      <c r="E219" s="780"/>
      <c r="F219" s="854"/>
      <c r="G219" s="780"/>
      <c r="H219" s="780"/>
      <c r="I219" s="850"/>
      <c r="J219" s="847"/>
      <c r="K219" s="847"/>
      <c r="L219" s="847"/>
    </row>
    <row r="220" spans="2:12" ht="12.75">
      <c r="B220" s="171"/>
      <c r="C220" s="780"/>
      <c r="D220" s="780"/>
      <c r="E220" s="780"/>
      <c r="F220" s="854"/>
      <c r="G220" s="780"/>
      <c r="H220" s="780"/>
      <c r="I220" s="850"/>
      <c r="J220" s="847"/>
      <c r="K220" s="847"/>
      <c r="L220" s="847"/>
    </row>
    <row r="221" spans="2:12" ht="12.75">
      <c r="B221" s="171"/>
      <c r="C221" s="780"/>
      <c r="D221" s="780"/>
      <c r="E221" s="780"/>
      <c r="F221" s="854"/>
      <c r="G221" s="780"/>
      <c r="H221" s="780"/>
      <c r="I221" s="850"/>
      <c r="J221" s="847"/>
      <c r="K221" s="847"/>
      <c r="L221" s="847"/>
    </row>
    <row r="222" spans="2:12" ht="12.75">
      <c r="B222" s="171"/>
      <c r="C222" s="780"/>
      <c r="D222" s="780"/>
      <c r="E222" s="780"/>
      <c r="F222" s="854"/>
      <c r="G222" s="780"/>
      <c r="H222" s="780"/>
      <c r="I222" s="850"/>
      <c r="J222" s="847"/>
      <c r="K222" s="847"/>
      <c r="L222" s="847"/>
    </row>
    <row r="223" spans="2:12" ht="12.75">
      <c r="B223" s="171"/>
      <c r="C223" s="780"/>
      <c r="D223" s="780"/>
      <c r="E223" s="780"/>
      <c r="F223" s="854"/>
      <c r="G223" s="780"/>
      <c r="H223" s="780"/>
      <c r="I223" s="850"/>
      <c r="J223" s="847"/>
      <c r="K223" s="847"/>
      <c r="L223" s="847"/>
    </row>
    <row r="224" spans="2:12" ht="12.75">
      <c r="B224" s="171"/>
      <c r="C224" s="780"/>
      <c r="D224" s="780"/>
      <c r="E224" s="780"/>
      <c r="F224" s="854"/>
      <c r="G224" s="780"/>
      <c r="H224" s="780"/>
      <c r="I224" s="850"/>
      <c r="J224" s="847"/>
      <c r="K224" s="847"/>
      <c r="L224" s="847"/>
    </row>
    <row r="225" spans="2:12" ht="12.75">
      <c r="B225" s="171"/>
      <c r="C225" s="780"/>
      <c r="D225" s="780"/>
      <c r="E225" s="780"/>
      <c r="F225" s="854"/>
      <c r="G225" s="780"/>
      <c r="H225" s="780"/>
      <c r="I225" s="850"/>
      <c r="J225" s="847"/>
      <c r="K225" s="847"/>
      <c r="L225" s="847"/>
    </row>
    <row r="226" spans="2:12" ht="12.75">
      <c r="B226" s="171"/>
      <c r="C226" s="780"/>
      <c r="D226" s="780"/>
      <c r="E226" s="780"/>
      <c r="F226" s="854"/>
      <c r="G226" s="780"/>
      <c r="H226" s="780"/>
      <c r="I226" s="850"/>
      <c r="J226" s="847"/>
      <c r="K226" s="847"/>
      <c r="L226" s="847"/>
    </row>
    <row r="227" spans="2:12" ht="12.75">
      <c r="B227" s="171"/>
      <c r="C227" s="780"/>
      <c r="D227" s="780"/>
      <c r="E227" s="780"/>
      <c r="F227" s="854"/>
      <c r="G227" s="780"/>
      <c r="H227" s="780"/>
      <c r="I227" s="850"/>
      <c r="J227" s="847"/>
      <c r="K227" s="847"/>
      <c r="L227" s="847"/>
    </row>
    <row r="228" spans="2:12" ht="12.75">
      <c r="B228" s="171"/>
      <c r="C228" s="856"/>
      <c r="D228" s="856"/>
      <c r="E228" s="856"/>
      <c r="F228" s="854"/>
      <c r="G228" s="856"/>
      <c r="H228" s="856"/>
      <c r="I228" s="857"/>
      <c r="J228" s="847"/>
      <c r="K228" s="847"/>
      <c r="L228" s="847"/>
    </row>
    <row r="229" spans="2:12" ht="12.75">
      <c r="B229" s="858"/>
      <c r="C229" s="859"/>
      <c r="D229" s="859"/>
      <c r="E229" s="859"/>
      <c r="F229" s="854"/>
      <c r="G229" s="859"/>
      <c r="H229" s="859"/>
      <c r="I229" s="860"/>
      <c r="J229" s="847"/>
      <c r="K229" s="847"/>
      <c r="L229" s="847"/>
    </row>
    <row r="230" spans="2:12" ht="12.75">
      <c r="B230" s="207"/>
      <c r="C230" s="838"/>
      <c r="D230" s="838"/>
      <c r="E230" s="838"/>
      <c r="F230" s="853"/>
      <c r="G230" s="838"/>
      <c r="H230" s="838"/>
      <c r="I230" s="838"/>
      <c r="J230" s="838"/>
      <c r="K230" s="838"/>
      <c r="L230" s="838"/>
    </row>
    <row r="231" spans="2:12" ht="12.75">
      <c r="B231" s="840"/>
      <c r="C231" s="852"/>
      <c r="D231" s="852"/>
      <c r="E231" s="171"/>
      <c r="F231" s="851"/>
      <c r="G231" s="171"/>
      <c r="H231" s="171"/>
      <c r="I231" s="171"/>
      <c r="J231" s="171"/>
      <c r="K231" s="171"/>
      <c r="L231" s="171"/>
    </row>
    <row r="232" spans="2:12" ht="12.75">
      <c r="B232" s="207"/>
      <c r="C232" s="838"/>
      <c r="D232" s="838"/>
      <c r="E232" s="838"/>
      <c r="F232" s="839"/>
      <c r="G232" s="171"/>
      <c r="H232" s="171"/>
      <c r="I232" s="171"/>
      <c r="J232" s="171"/>
      <c r="K232" s="171"/>
      <c r="L232" s="171"/>
    </row>
    <row r="233" spans="2:12" ht="12.75">
      <c r="B233" s="207"/>
      <c r="C233" s="852"/>
      <c r="D233" s="852"/>
      <c r="E233" s="852"/>
      <c r="F233" s="171"/>
      <c r="G233" s="171"/>
      <c r="H233" s="171"/>
      <c r="I233" s="171"/>
      <c r="J233" s="171"/>
      <c r="K233" s="171"/>
      <c r="L233" s="171"/>
    </row>
    <row r="234" spans="2:12" ht="12.75">
      <c r="B234" s="207"/>
      <c r="C234" s="208"/>
      <c r="D234" s="208"/>
      <c r="E234" s="838"/>
      <c r="F234" s="839"/>
      <c r="G234" s="171"/>
      <c r="H234" s="171"/>
      <c r="I234" s="171"/>
      <c r="J234" s="171"/>
      <c r="K234" s="171"/>
      <c r="L234" s="171"/>
    </row>
    <row r="235" spans="2:12" ht="12.75">
      <c r="B235" s="171"/>
      <c r="C235" s="171"/>
      <c r="D235" s="171"/>
      <c r="E235" s="171"/>
      <c r="F235" s="171"/>
      <c r="G235" s="171"/>
      <c r="H235" s="171"/>
      <c r="I235" s="171"/>
      <c r="J235" s="171"/>
      <c r="K235" s="171"/>
      <c r="L235" s="171"/>
    </row>
    <row r="236" spans="2:12" ht="12.75">
      <c r="B236" s="171"/>
      <c r="C236" s="171"/>
      <c r="D236" s="171"/>
      <c r="E236" s="171"/>
      <c r="F236" s="171"/>
      <c r="G236" s="171"/>
      <c r="H236" s="171"/>
      <c r="I236" s="171"/>
      <c r="J236" s="171"/>
      <c r="K236" s="171"/>
      <c r="L236" s="171"/>
    </row>
    <row r="237" spans="2:12" ht="12.75">
      <c r="B237" s="171"/>
      <c r="C237" s="171"/>
      <c r="D237" s="171"/>
      <c r="E237" s="171"/>
      <c r="F237" s="171"/>
      <c r="G237" s="171"/>
      <c r="H237" s="171"/>
      <c r="I237" s="171"/>
      <c r="J237" s="171"/>
      <c r="K237" s="171"/>
      <c r="L237" s="171"/>
    </row>
    <row r="238" spans="2:12" ht="12.75">
      <c r="B238" s="171"/>
      <c r="C238" s="171"/>
      <c r="D238" s="171"/>
      <c r="E238" s="171"/>
      <c r="F238" s="171"/>
      <c r="G238" s="171"/>
      <c r="H238" s="171"/>
      <c r="I238" s="171"/>
      <c r="J238" s="171"/>
      <c r="K238" s="171"/>
      <c r="L238" s="171"/>
    </row>
    <row r="239" spans="2:12" ht="12.75">
      <c r="B239" s="171"/>
      <c r="C239" s="171"/>
      <c r="D239" s="171"/>
      <c r="E239" s="171"/>
      <c r="F239" s="171"/>
      <c r="G239" s="171"/>
      <c r="H239" s="171"/>
      <c r="I239" s="171"/>
      <c r="J239" s="171"/>
      <c r="K239" s="171"/>
      <c r="L239" s="171"/>
    </row>
    <row r="240" spans="2:12" ht="12.75">
      <c r="B240" s="727"/>
      <c r="C240" s="727"/>
      <c r="D240" s="727"/>
      <c r="E240" s="727"/>
      <c r="F240" s="727"/>
      <c r="G240" s="727"/>
      <c r="H240" s="727"/>
      <c r="I240" s="727"/>
      <c r="J240" s="727"/>
      <c r="K240" s="727"/>
      <c r="L240" s="727"/>
    </row>
    <row r="241" spans="2:12" ht="12.75">
      <c r="B241" s="727"/>
      <c r="C241" s="727"/>
      <c r="D241" s="727"/>
      <c r="E241" s="727"/>
      <c r="F241" s="727"/>
      <c r="G241" s="727"/>
      <c r="H241" s="727"/>
      <c r="I241" s="727"/>
      <c r="J241" s="727"/>
      <c r="K241" s="727"/>
      <c r="L241" s="727"/>
    </row>
    <row r="242" spans="2:12" ht="12.75">
      <c r="B242" s="727"/>
      <c r="C242" s="727"/>
      <c r="D242" s="727"/>
      <c r="E242" s="727"/>
      <c r="F242" s="727"/>
      <c r="G242" s="727"/>
      <c r="H242" s="727"/>
      <c r="I242" s="727"/>
      <c r="J242" s="727"/>
      <c r="K242" s="727"/>
      <c r="L242" s="727"/>
    </row>
    <row r="243" spans="2:12" ht="12.75">
      <c r="B243" s="727"/>
      <c r="C243" s="727"/>
      <c r="D243" s="727"/>
      <c r="E243" s="727"/>
      <c r="F243" s="727"/>
      <c r="G243" s="727"/>
      <c r="H243" s="727"/>
      <c r="I243" s="727"/>
      <c r="J243" s="727"/>
      <c r="K243" s="727"/>
      <c r="L243" s="727"/>
    </row>
    <row r="244" spans="2:12" ht="12.75">
      <c r="B244" s="727"/>
      <c r="C244" s="727"/>
      <c r="D244" s="727"/>
      <c r="E244" s="727"/>
      <c r="F244" s="727"/>
      <c r="G244" s="727"/>
      <c r="H244" s="727"/>
      <c r="I244" s="727"/>
      <c r="J244" s="727"/>
      <c r="K244" s="727"/>
      <c r="L244" s="727"/>
    </row>
    <row r="245" spans="2:12" ht="12.75">
      <c r="B245" s="727"/>
      <c r="C245" s="727"/>
      <c r="D245" s="727"/>
      <c r="E245" s="727"/>
      <c r="F245" s="727"/>
      <c r="G245" s="727"/>
      <c r="H245" s="727"/>
      <c r="I245" s="727"/>
      <c r="J245" s="727"/>
      <c r="K245" s="727"/>
      <c r="L245" s="727"/>
    </row>
    <row r="246" spans="2:12" ht="12.75">
      <c r="B246" s="727"/>
      <c r="C246" s="727"/>
      <c r="D246" s="727"/>
      <c r="E246" s="727"/>
      <c r="F246" s="727"/>
      <c r="G246" s="727"/>
      <c r="H246" s="727"/>
      <c r="I246" s="727"/>
      <c r="J246" s="727"/>
      <c r="K246" s="727"/>
      <c r="L246" s="727"/>
    </row>
    <row r="247" spans="2:12" ht="12.75">
      <c r="B247" s="727"/>
      <c r="C247" s="727"/>
      <c r="D247" s="727"/>
      <c r="E247" s="727"/>
      <c r="F247" s="727"/>
      <c r="G247" s="727"/>
      <c r="H247" s="727"/>
      <c r="I247" s="727"/>
      <c r="J247" s="727"/>
      <c r="K247" s="727"/>
      <c r="L247" s="727"/>
    </row>
    <row r="248" spans="2:12" ht="12.75">
      <c r="B248" s="727"/>
      <c r="C248" s="727"/>
      <c r="D248" s="727"/>
      <c r="E248" s="727"/>
      <c r="F248" s="727"/>
      <c r="G248" s="727"/>
      <c r="H248" s="727"/>
      <c r="I248" s="727"/>
      <c r="J248" s="727"/>
      <c r="K248" s="727"/>
      <c r="L248" s="727"/>
    </row>
    <row r="249" spans="2:12" ht="12.75">
      <c r="B249" s="727"/>
      <c r="C249" s="727"/>
      <c r="D249" s="727"/>
      <c r="E249" s="727"/>
      <c r="F249" s="727"/>
      <c r="G249" s="727"/>
      <c r="H249" s="727"/>
      <c r="I249" s="727"/>
      <c r="J249" s="727"/>
      <c r="K249" s="727"/>
      <c r="L249" s="727"/>
    </row>
    <row r="250" spans="2:12" ht="12.75">
      <c r="B250" s="727"/>
      <c r="C250" s="727"/>
      <c r="D250" s="727"/>
      <c r="E250" s="727"/>
      <c r="F250" s="727"/>
      <c r="G250" s="727"/>
      <c r="H250" s="727"/>
      <c r="I250" s="727"/>
      <c r="J250" s="727"/>
      <c r="K250" s="727"/>
      <c r="L250" s="727"/>
    </row>
    <row r="251" spans="2:12" ht="12.75">
      <c r="B251" s="727"/>
      <c r="C251" s="727"/>
      <c r="D251" s="727"/>
      <c r="E251" s="727"/>
      <c r="F251" s="727"/>
      <c r="G251" s="727"/>
      <c r="H251" s="727"/>
      <c r="I251" s="727"/>
      <c r="J251" s="727"/>
      <c r="K251" s="727"/>
      <c r="L251" s="727"/>
    </row>
    <row r="252" spans="2:12" ht="12.75">
      <c r="B252" s="727"/>
      <c r="C252" s="727"/>
      <c r="D252" s="727"/>
      <c r="E252" s="727"/>
      <c r="F252" s="727"/>
      <c r="G252" s="727"/>
      <c r="H252" s="727"/>
      <c r="I252" s="727"/>
      <c r="J252" s="727"/>
      <c r="K252" s="727"/>
      <c r="L252" s="727"/>
    </row>
    <row r="253" spans="2:12" ht="12.75">
      <c r="B253" s="727"/>
      <c r="C253" s="727"/>
      <c r="D253" s="727"/>
      <c r="E253" s="727"/>
      <c r="F253" s="727"/>
      <c r="G253" s="727"/>
      <c r="H253" s="727"/>
      <c r="I253" s="727"/>
      <c r="J253" s="727"/>
      <c r="K253" s="727"/>
      <c r="L253" s="727"/>
    </row>
    <row r="254" spans="2:12" ht="12.75">
      <c r="B254" s="727"/>
      <c r="C254" s="727"/>
      <c r="D254" s="727"/>
      <c r="E254" s="727"/>
      <c r="F254" s="727"/>
      <c r="G254" s="727"/>
      <c r="H254" s="727"/>
      <c r="I254" s="727"/>
      <c r="J254" s="727"/>
      <c r="K254" s="727"/>
      <c r="L254" s="727"/>
    </row>
    <row r="255" spans="2:12" ht="12.75">
      <c r="B255" s="727"/>
      <c r="C255" s="727"/>
      <c r="D255" s="727"/>
      <c r="E255" s="727"/>
      <c r="F255" s="727"/>
      <c r="G255" s="727"/>
      <c r="H255" s="727"/>
      <c r="I255" s="727"/>
      <c r="J255" s="727"/>
      <c r="K255" s="727"/>
      <c r="L255" s="727"/>
    </row>
    <row r="256" spans="2:12" ht="12.75">
      <c r="B256" s="727"/>
      <c r="C256" s="727"/>
      <c r="D256" s="727"/>
      <c r="E256" s="727"/>
      <c r="F256" s="727"/>
      <c r="G256" s="727"/>
      <c r="H256" s="727"/>
      <c r="I256" s="727"/>
      <c r="J256" s="727"/>
      <c r="K256" s="727"/>
      <c r="L256" s="727"/>
    </row>
    <row r="257" spans="2:12" ht="12.75">
      <c r="B257" s="727"/>
      <c r="C257" s="727"/>
      <c r="D257" s="727"/>
      <c r="E257" s="727"/>
      <c r="F257" s="727"/>
      <c r="G257" s="727"/>
      <c r="H257" s="727"/>
      <c r="I257" s="727"/>
      <c r="J257" s="727"/>
      <c r="K257" s="727"/>
      <c r="L257" s="727"/>
    </row>
    <row r="258" spans="2:12" ht="12.75">
      <c r="B258" s="727"/>
      <c r="C258" s="727"/>
      <c r="D258" s="727"/>
      <c r="E258" s="727"/>
      <c r="F258" s="727"/>
      <c r="G258" s="727"/>
      <c r="H258" s="727"/>
      <c r="I258" s="727"/>
      <c r="J258" s="727"/>
      <c r="K258" s="727"/>
      <c r="L258" s="727"/>
    </row>
    <row r="259" spans="2:12" ht="12.75">
      <c r="B259" s="727"/>
      <c r="C259" s="727"/>
      <c r="D259" s="727"/>
      <c r="E259" s="727"/>
      <c r="F259" s="727"/>
      <c r="G259" s="727"/>
      <c r="H259" s="727"/>
      <c r="I259" s="727"/>
      <c r="J259" s="727"/>
      <c r="K259" s="727"/>
      <c r="L259" s="727"/>
    </row>
    <row r="260" spans="2:12" ht="12.75">
      <c r="B260" s="727"/>
      <c r="C260" s="727"/>
      <c r="D260" s="727"/>
      <c r="E260" s="727"/>
      <c r="F260" s="727"/>
      <c r="G260" s="727"/>
      <c r="H260" s="727"/>
      <c r="I260" s="727"/>
      <c r="J260" s="727"/>
      <c r="K260" s="727"/>
      <c r="L260" s="727"/>
    </row>
    <row r="261" spans="2:12" ht="12.75">
      <c r="B261" s="727"/>
      <c r="C261" s="727"/>
      <c r="D261" s="727"/>
      <c r="E261" s="727"/>
      <c r="F261" s="727"/>
      <c r="G261" s="727"/>
      <c r="H261" s="727"/>
      <c r="I261" s="727"/>
      <c r="J261" s="727"/>
      <c r="K261" s="727"/>
      <c r="L261" s="727"/>
    </row>
    <row r="262" spans="2:12" ht="12.75">
      <c r="B262" s="727"/>
      <c r="C262" s="727"/>
      <c r="D262" s="727"/>
      <c r="E262" s="727"/>
      <c r="F262" s="727"/>
      <c r="G262" s="727"/>
      <c r="H262" s="727"/>
      <c r="I262" s="727"/>
      <c r="J262" s="727"/>
      <c r="K262" s="727"/>
      <c r="L262" s="727"/>
    </row>
    <row r="263" spans="2:12" ht="12.75">
      <c r="B263" s="727"/>
      <c r="C263" s="727"/>
      <c r="D263" s="727"/>
      <c r="E263" s="727"/>
      <c r="F263" s="727"/>
      <c r="G263" s="727"/>
      <c r="H263" s="727"/>
      <c r="I263" s="727"/>
      <c r="J263" s="727"/>
      <c r="K263" s="727"/>
      <c r="L263" s="727"/>
    </row>
    <row r="264" spans="2:12" ht="12.75">
      <c r="B264" s="727"/>
      <c r="C264" s="727"/>
      <c r="D264" s="727"/>
      <c r="E264" s="727"/>
      <c r="F264" s="727"/>
      <c r="G264" s="727"/>
      <c r="H264" s="727"/>
      <c r="I264" s="727"/>
      <c r="J264" s="727"/>
      <c r="K264" s="727"/>
      <c r="L264" s="727"/>
    </row>
    <row r="265" spans="2:12" ht="12.75">
      <c r="B265" s="727"/>
      <c r="C265" s="727"/>
      <c r="D265" s="727"/>
      <c r="E265" s="727"/>
      <c r="F265" s="727"/>
      <c r="G265" s="727"/>
      <c r="H265" s="727"/>
      <c r="I265" s="727"/>
      <c r="J265" s="727"/>
      <c r="K265" s="727"/>
      <c r="L265" s="727"/>
    </row>
    <row r="266" spans="2:12" ht="12.75">
      <c r="B266" s="727"/>
      <c r="C266" s="727"/>
      <c r="D266" s="727"/>
      <c r="E266" s="727"/>
      <c r="F266" s="727"/>
      <c r="G266" s="727"/>
      <c r="H266" s="727"/>
      <c r="I266" s="727"/>
      <c r="J266" s="727"/>
      <c r="K266" s="727"/>
      <c r="L266" s="727"/>
    </row>
    <row r="267" spans="2:12" ht="12.75">
      <c r="B267" s="727"/>
      <c r="C267" s="727"/>
      <c r="D267" s="727"/>
      <c r="E267" s="727"/>
      <c r="F267" s="727"/>
      <c r="G267" s="727"/>
      <c r="H267" s="727"/>
      <c r="I267" s="727"/>
      <c r="J267" s="727"/>
      <c r="K267" s="727"/>
      <c r="L267" s="727"/>
    </row>
    <row r="268" spans="2:12" ht="12.75">
      <c r="B268" s="727"/>
      <c r="C268" s="727"/>
      <c r="D268" s="727"/>
      <c r="E268" s="727"/>
      <c r="F268" s="727"/>
      <c r="G268" s="727"/>
      <c r="H268" s="727"/>
      <c r="I268" s="727"/>
      <c r="J268" s="727"/>
      <c r="K268" s="727"/>
      <c r="L268" s="727"/>
    </row>
    <row r="269" spans="2:12" ht="12.75">
      <c r="B269" s="727"/>
      <c r="C269" s="727"/>
      <c r="D269" s="727"/>
      <c r="E269" s="727"/>
      <c r="F269" s="727"/>
      <c r="G269" s="727"/>
      <c r="H269" s="727"/>
      <c r="I269" s="727"/>
      <c r="J269" s="727"/>
      <c r="K269" s="727"/>
      <c r="L269" s="727"/>
    </row>
    <row r="270" spans="2:12" ht="12.75">
      <c r="B270" s="727"/>
      <c r="C270" s="727"/>
      <c r="D270" s="727"/>
      <c r="E270" s="727"/>
      <c r="F270" s="727"/>
      <c r="G270" s="727"/>
      <c r="H270" s="727"/>
      <c r="I270" s="727"/>
      <c r="J270" s="727"/>
      <c r="K270" s="727"/>
      <c r="L270" s="727"/>
    </row>
    <row r="271" spans="2:12" ht="12.75">
      <c r="B271" s="727"/>
      <c r="C271" s="727"/>
      <c r="D271" s="727"/>
      <c r="E271" s="727"/>
      <c r="F271" s="727"/>
      <c r="G271" s="727"/>
      <c r="H271" s="727"/>
      <c r="I271" s="727"/>
      <c r="J271" s="727"/>
      <c r="K271" s="727"/>
      <c r="L271" s="727"/>
    </row>
    <row r="272" spans="2:12" ht="12.75">
      <c r="B272" s="727"/>
      <c r="C272" s="727"/>
      <c r="D272" s="727"/>
      <c r="E272" s="727"/>
      <c r="F272" s="727"/>
      <c r="G272" s="727"/>
      <c r="H272" s="727"/>
      <c r="I272" s="727"/>
      <c r="J272" s="727"/>
      <c r="K272" s="727"/>
      <c r="L272" s="727"/>
    </row>
    <row r="273" spans="2:12" ht="12.75">
      <c r="B273" s="727"/>
      <c r="C273" s="727"/>
      <c r="D273" s="727"/>
      <c r="E273" s="727"/>
      <c r="F273" s="727"/>
      <c r="G273" s="727"/>
      <c r="H273" s="727"/>
      <c r="I273" s="727"/>
      <c r="J273" s="727"/>
      <c r="K273" s="727"/>
      <c r="L273" s="727"/>
    </row>
    <row r="274" spans="2:12" ht="12.75">
      <c r="B274" s="727"/>
      <c r="C274" s="727"/>
      <c r="D274" s="727"/>
      <c r="E274" s="727"/>
      <c r="F274" s="727"/>
      <c r="G274" s="727"/>
      <c r="H274" s="727"/>
      <c r="I274" s="727"/>
      <c r="J274" s="727"/>
      <c r="K274" s="727"/>
      <c r="L274" s="727"/>
    </row>
    <row r="275" spans="2:12" ht="12.75">
      <c r="B275" s="727"/>
      <c r="C275" s="727"/>
      <c r="D275" s="727"/>
      <c r="E275" s="727"/>
      <c r="F275" s="727"/>
      <c r="G275" s="727"/>
      <c r="H275" s="727"/>
      <c r="I275" s="727"/>
      <c r="J275" s="727"/>
      <c r="K275" s="727"/>
      <c r="L275" s="727"/>
    </row>
    <row r="276" spans="2:12" ht="12.75">
      <c r="B276" s="727"/>
      <c r="C276" s="727"/>
      <c r="D276" s="727"/>
      <c r="E276" s="727"/>
      <c r="F276" s="727"/>
      <c r="G276" s="727"/>
      <c r="H276" s="727"/>
      <c r="I276" s="727"/>
      <c r="J276" s="727"/>
      <c r="K276" s="727"/>
      <c r="L276" s="727"/>
    </row>
    <row r="277" spans="2:12" ht="12.75">
      <c r="B277" s="727"/>
      <c r="C277" s="727"/>
      <c r="D277" s="727"/>
      <c r="E277" s="727"/>
      <c r="F277" s="727"/>
      <c r="G277" s="727"/>
      <c r="H277" s="727"/>
      <c r="I277" s="727"/>
      <c r="J277" s="727"/>
      <c r="K277" s="727"/>
      <c r="L277" s="727"/>
    </row>
    <row r="278" spans="2:12" ht="12.75">
      <c r="B278" s="727"/>
      <c r="C278" s="727"/>
      <c r="D278" s="727"/>
      <c r="E278" s="727"/>
      <c r="F278" s="727"/>
      <c r="G278" s="727"/>
      <c r="H278" s="727"/>
      <c r="I278" s="727"/>
      <c r="J278" s="727"/>
      <c r="K278" s="727"/>
      <c r="L278" s="727"/>
    </row>
    <row r="279" spans="2:12" ht="12.75">
      <c r="B279" s="727"/>
      <c r="C279" s="727"/>
      <c r="D279" s="727"/>
      <c r="E279" s="727"/>
      <c r="F279" s="727"/>
      <c r="G279" s="727"/>
      <c r="H279" s="727"/>
      <c r="I279" s="727"/>
      <c r="J279" s="727"/>
      <c r="K279" s="727"/>
      <c r="L279" s="727"/>
    </row>
    <row r="280" spans="2:12" ht="12.75">
      <c r="B280" s="727"/>
      <c r="C280" s="727"/>
      <c r="D280" s="727"/>
      <c r="E280" s="727"/>
      <c r="F280" s="727"/>
      <c r="G280" s="727"/>
      <c r="H280" s="727"/>
      <c r="I280" s="727"/>
      <c r="J280" s="727"/>
      <c r="K280" s="727"/>
      <c r="L280" s="727"/>
    </row>
    <row r="281" spans="2:12" ht="12.75">
      <c r="B281" s="727"/>
      <c r="C281" s="727"/>
      <c r="D281" s="727"/>
      <c r="E281" s="727"/>
      <c r="F281" s="727"/>
      <c r="G281" s="727"/>
      <c r="H281" s="727"/>
      <c r="I281" s="727"/>
      <c r="J281" s="727"/>
      <c r="K281" s="727"/>
      <c r="L281" s="727"/>
    </row>
    <row r="282" spans="2:12" ht="12.75">
      <c r="B282" s="727"/>
      <c r="C282" s="727"/>
      <c r="D282" s="727"/>
      <c r="E282" s="727"/>
      <c r="F282" s="727"/>
      <c r="G282" s="727"/>
      <c r="H282" s="727"/>
      <c r="I282" s="727"/>
      <c r="J282" s="727"/>
      <c r="K282" s="727"/>
      <c r="L282" s="727"/>
    </row>
    <row r="283" spans="2:12" ht="12.75">
      <c r="B283" s="727"/>
      <c r="C283" s="727"/>
      <c r="D283" s="727"/>
      <c r="E283" s="727"/>
      <c r="F283" s="727"/>
      <c r="G283" s="727"/>
      <c r="H283" s="727"/>
      <c r="I283" s="727"/>
      <c r="J283" s="727"/>
      <c r="K283" s="727"/>
      <c r="L283" s="727"/>
    </row>
    <row r="284" spans="2:12" ht="12.75">
      <c r="B284" s="727"/>
      <c r="C284" s="727"/>
      <c r="D284" s="727"/>
      <c r="E284" s="727"/>
      <c r="F284" s="727"/>
      <c r="G284" s="727"/>
      <c r="H284" s="727"/>
      <c r="I284" s="727"/>
      <c r="J284" s="727"/>
      <c r="K284" s="727"/>
      <c r="L284" s="727"/>
    </row>
    <row r="285" spans="2:12" ht="12.75">
      <c r="B285" s="727"/>
      <c r="C285" s="727"/>
      <c r="D285" s="727"/>
      <c r="E285" s="727"/>
      <c r="F285" s="727"/>
      <c r="G285" s="727"/>
      <c r="H285" s="727"/>
      <c r="I285" s="727"/>
      <c r="J285" s="727"/>
      <c r="K285" s="727"/>
      <c r="L285" s="727"/>
    </row>
    <row r="286" spans="2:12" ht="12.75">
      <c r="B286" s="727"/>
      <c r="C286" s="727"/>
      <c r="D286" s="727"/>
      <c r="E286" s="727"/>
      <c r="F286" s="727"/>
      <c r="G286" s="727"/>
      <c r="H286" s="727"/>
      <c r="I286" s="727"/>
      <c r="J286" s="727"/>
      <c r="K286" s="727"/>
      <c r="L286" s="727"/>
    </row>
    <row r="287" spans="2:12" ht="12.75">
      <c r="B287" s="727"/>
      <c r="C287" s="727"/>
      <c r="D287" s="727"/>
      <c r="E287" s="727"/>
      <c r="F287" s="727"/>
      <c r="G287" s="727"/>
      <c r="H287" s="727"/>
      <c r="I287" s="727"/>
      <c r="J287" s="727"/>
      <c r="K287" s="727"/>
      <c r="L287" s="727"/>
    </row>
    <row r="288" spans="2:12" ht="12.75">
      <c r="B288" s="727"/>
      <c r="C288" s="727"/>
      <c r="D288" s="727"/>
      <c r="E288" s="727"/>
      <c r="F288" s="727"/>
      <c r="G288" s="727"/>
      <c r="H288" s="727"/>
      <c r="I288" s="727"/>
      <c r="J288" s="727"/>
      <c r="K288" s="727"/>
      <c r="L288" s="727"/>
    </row>
    <row r="289" spans="2:12" ht="12.75">
      <c r="B289" s="727"/>
      <c r="C289" s="727"/>
      <c r="D289" s="727"/>
      <c r="E289" s="727"/>
      <c r="F289" s="727"/>
      <c r="G289" s="727"/>
      <c r="H289" s="727"/>
      <c r="I289" s="727"/>
      <c r="J289" s="727"/>
      <c r="K289" s="727"/>
      <c r="L289" s="727"/>
    </row>
    <row r="290" spans="2:12" ht="12.75">
      <c r="B290" s="727"/>
      <c r="C290" s="727"/>
      <c r="D290" s="727"/>
      <c r="E290" s="727"/>
      <c r="F290" s="727"/>
      <c r="G290" s="727"/>
      <c r="H290" s="727"/>
      <c r="I290" s="727"/>
      <c r="J290" s="727"/>
      <c r="K290" s="727"/>
      <c r="L290" s="727"/>
    </row>
    <row r="291" spans="2:12" ht="12.75">
      <c r="B291" s="727"/>
      <c r="C291" s="727"/>
      <c r="D291" s="727"/>
      <c r="E291" s="727"/>
      <c r="F291" s="727"/>
      <c r="G291" s="727"/>
      <c r="H291" s="727"/>
      <c r="I291" s="727"/>
      <c r="J291" s="727"/>
      <c r="K291" s="727"/>
      <c r="L291" s="727"/>
    </row>
    <row r="292" spans="2:12" ht="12.75">
      <c r="B292" s="727"/>
      <c r="C292" s="727"/>
      <c r="D292" s="727"/>
      <c r="E292" s="727"/>
      <c r="F292" s="727"/>
      <c r="G292" s="727"/>
      <c r="H292" s="727"/>
      <c r="I292" s="727"/>
      <c r="J292" s="727"/>
      <c r="K292" s="727"/>
      <c r="L292" s="727"/>
    </row>
    <row r="293" spans="2:12" ht="12.75">
      <c r="B293" s="727"/>
      <c r="C293" s="727"/>
      <c r="D293" s="727"/>
      <c r="E293" s="727"/>
      <c r="F293" s="727"/>
      <c r="G293" s="727"/>
      <c r="H293" s="727"/>
      <c r="I293" s="727"/>
      <c r="J293" s="727"/>
      <c r="K293" s="727"/>
      <c r="L293" s="727"/>
    </row>
    <row r="294" spans="2:12" ht="12.75">
      <c r="B294" s="727"/>
      <c r="C294" s="727"/>
      <c r="D294" s="727"/>
      <c r="E294" s="727"/>
      <c r="F294" s="727"/>
      <c r="G294" s="727"/>
      <c r="H294" s="727"/>
      <c r="I294" s="727"/>
      <c r="J294" s="727"/>
      <c r="K294" s="727"/>
      <c r="L294" s="727"/>
    </row>
    <row r="295" spans="2:12" ht="12.75">
      <c r="B295" s="727"/>
      <c r="C295" s="727"/>
      <c r="D295" s="727"/>
      <c r="E295" s="727"/>
      <c r="F295" s="727"/>
      <c r="G295" s="727"/>
      <c r="H295" s="727"/>
      <c r="I295" s="727"/>
      <c r="J295" s="727"/>
      <c r="K295" s="727"/>
      <c r="L295" s="727"/>
    </row>
    <row r="296" spans="2:12" ht="12.75">
      <c r="B296" s="727"/>
      <c r="C296" s="727"/>
      <c r="D296" s="727"/>
      <c r="E296" s="727"/>
      <c r="F296" s="727"/>
      <c r="G296" s="727"/>
      <c r="H296" s="727"/>
      <c r="I296" s="727"/>
      <c r="J296" s="727"/>
      <c r="K296" s="727"/>
      <c r="L296" s="727"/>
    </row>
    <row r="297" spans="2:12" ht="12.75">
      <c r="B297" s="727"/>
      <c r="C297" s="727"/>
      <c r="D297" s="727"/>
      <c r="E297" s="727"/>
      <c r="F297" s="727"/>
      <c r="G297" s="727"/>
      <c r="H297" s="727"/>
      <c r="I297" s="727"/>
      <c r="J297" s="727"/>
      <c r="K297" s="727"/>
      <c r="L297" s="727"/>
    </row>
    <row r="298" spans="2:12" ht="12.75">
      <c r="B298" s="727"/>
      <c r="C298" s="727"/>
      <c r="D298" s="727"/>
      <c r="E298" s="727"/>
      <c r="F298" s="727"/>
      <c r="G298" s="727"/>
      <c r="H298" s="727"/>
      <c r="I298" s="727"/>
      <c r="J298" s="727"/>
      <c r="K298" s="727"/>
      <c r="L298" s="727"/>
    </row>
    <row r="299" spans="2:12" ht="12.75">
      <c r="B299" s="727"/>
      <c r="C299" s="727"/>
      <c r="D299" s="727"/>
      <c r="E299" s="727"/>
      <c r="F299" s="727"/>
      <c r="G299" s="727"/>
      <c r="H299" s="727"/>
      <c r="I299" s="727"/>
      <c r="J299" s="727"/>
      <c r="K299" s="727"/>
      <c r="L299" s="727"/>
    </row>
    <row r="300" spans="2:12" ht="12.75">
      <c r="B300" s="727"/>
      <c r="C300" s="727"/>
      <c r="D300" s="727"/>
      <c r="E300" s="727"/>
      <c r="F300" s="727"/>
      <c r="G300" s="727"/>
      <c r="H300" s="727"/>
      <c r="I300" s="727"/>
      <c r="J300" s="727"/>
      <c r="K300" s="727"/>
      <c r="L300" s="727"/>
    </row>
    <row r="301" spans="2:12" ht="12.75">
      <c r="B301" s="727"/>
      <c r="C301" s="727"/>
      <c r="D301" s="727"/>
      <c r="E301" s="727"/>
      <c r="F301" s="727"/>
      <c r="G301" s="727"/>
      <c r="H301" s="727"/>
      <c r="I301" s="727"/>
      <c r="J301" s="727"/>
      <c r="K301" s="727"/>
      <c r="L301" s="727"/>
    </row>
    <row r="302" spans="2:12" ht="12.75">
      <c r="B302" s="727"/>
      <c r="C302" s="727"/>
      <c r="D302" s="727"/>
      <c r="E302" s="727"/>
      <c r="F302" s="727"/>
      <c r="G302" s="727"/>
      <c r="H302" s="727"/>
      <c r="I302" s="727"/>
      <c r="J302" s="727"/>
      <c r="K302" s="727"/>
      <c r="L302" s="727"/>
    </row>
    <row r="303" spans="2:12" ht="12.75">
      <c r="B303" s="727"/>
      <c r="C303" s="727"/>
      <c r="D303" s="727"/>
      <c r="E303" s="727"/>
      <c r="F303" s="727"/>
      <c r="G303" s="727"/>
      <c r="H303" s="727"/>
      <c r="I303" s="727"/>
      <c r="J303" s="727"/>
      <c r="K303" s="727"/>
      <c r="L303" s="727"/>
    </row>
    <row r="304" spans="2:12" ht="12.75">
      <c r="B304" s="727"/>
      <c r="C304" s="727"/>
      <c r="D304" s="727"/>
      <c r="E304" s="727"/>
      <c r="F304" s="727"/>
      <c r="G304" s="727"/>
      <c r="H304" s="727"/>
      <c r="I304" s="727"/>
      <c r="J304" s="727"/>
      <c r="K304" s="727"/>
      <c r="L304" s="727"/>
    </row>
    <row r="305" spans="2:12" ht="12.75">
      <c r="B305" s="727"/>
      <c r="C305" s="727"/>
      <c r="D305" s="727"/>
      <c r="E305" s="727"/>
      <c r="F305" s="727"/>
      <c r="G305" s="727"/>
      <c r="H305" s="727"/>
      <c r="I305" s="727"/>
      <c r="J305" s="727"/>
      <c r="K305" s="727"/>
      <c r="L305" s="727"/>
    </row>
    <row r="306" spans="2:12" ht="12.75">
      <c r="B306" s="727"/>
      <c r="C306" s="727"/>
      <c r="D306" s="727"/>
      <c r="E306" s="727"/>
      <c r="F306" s="727"/>
      <c r="G306" s="727"/>
      <c r="H306" s="727"/>
      <c r="I306" s="727"/>
      <c r="J306" s="727"/>
      <c r="K306" s="727"/>
      <c r="L306" s="727"/>
    </row>
    <row r="307" spans="2:12" ht="12.75">
      <c r="B307" s="727"/>
      <c r="C307" s="727"/>
      <c r="D307" s="727"/>
      <c r="E307" s="727"/>
      <c r="F307" s="727"/>
      <c r="G307" s="727"/>
      <c r="H307" s="727"/>
      <c r="I307" s="727"/>
      <c r="J307" s="727"/>
      <c r="K307" s="727"/>
      <c r="L307" s="727"/>
    </row>
    <row r="308" spans="2:12" ht="12.75">
      <c r="B308" s="727"/>
      <c r="C308" s="727"/>
      <c r="D308" s="727"/>
      <c r="E308" s="727"/>
      <c r="F308" s="727"/>
      <c r="G308" s="727"/>
      <c r="H308" s="727"/>
      <c r="I308" s="727"/>
      <c r="J308" s="727"/>
      <c r="K308" s="727"/>
      <c r="L308" s="727"/>
    </row>
    <row r="309" spans="2:12" ht="12.75">
      <c r="B309" s="727"/>
      <c r="C309" s="727"/>
      <c r="D309" s="727"/>
      <c r="E309" s="727"/>
      <c r="F309" s="727"/>
      <c r="G309" s="727"/>
      <c r="H309" s="727"/>
      <c r="I309" s="727"/>
      <c r="J309" s="727"/>
      <c r="K309" s="727"/>
      <c r="L309" s="727"/>
    </row>
    <row r="310" spans="2:12" ht="12.75">
      <c r="B310" s="727"/>
      <c r="C310" s="727"/>
      <c r="D310" s="727"/>
      <c r="E310" s="727"/>
      <c r="F310" s="727"/>
      <c r="G310" s="727"/>
      <c r="H310" s="727"/>
      <c r="I310" s="727"/>
      <c r="J310" s="727"/>
      <c r="K310" s="727"/>
      <c r="L310" s="727"/>
    </row>
    <row r="311" spans="2:12" ht="12.75">
      <c r="B311" s="727"/>
      <c r="C311" s="727"/>
      <c r="D311" s="727"/>
      <c r="E311" s="727"/>
      <c r="F311" s="727"/>
      <c r="G311" s="727"/>
      <c r="H311" s="727"/>
      <c r="I311" s="727"/>
      <c r="J311" s="727"/>
      <c r="K311" s="727"/>
      <c r="L311" s="727"/>
    </row>
    <row r="312" spans="2:12" ht="12.75">
      <c r="B312" s="727"/>
      <c r="C312" s="727"/>
      <c r="D312" s="727"/>
      <c r="E312" s="727"/>
      <c r="F312" s="727"/>
      <c r="G312" s="727"/>
      <c r="H312" s="727"/>
      <c r="I312" s="727"/>
      <c r="J312" s="727"/>
      <c r="K312" s="727"/>
      <c r="L312" s="727"/>
    </row>
    <row r="313" spans="2:12" ht="12.75">
      <c r="B313" s="727"/>
      <c r="C313" s="727"/>
      <c r="D313" s="727"/>
      <c r="E313" s="727"/>
      <c r="F313" s="727"/>
      <c r="G313" s="727"/>
      <c r="H313" s="727"/>
      <c r="I313" s="727"/>
      <c r="J313" s="727"/>
      <c r="K313" s="727"/>
      <c r="L313" s="727"/>
    </row>
    <row r="314" spans="2:12" ht="12.75">
      <c r="B314" s="727"/>
      <c r="C314" s="727"/>
      <c r="D314" s="727"/>
      <c r="E314" s="727"/>
      <c r="F314" s="727"/>
      <c r="G314" s="727"/>
      <c r="H314" s="727"/>
      <c r="I314" s="727"/>
      <c r="J314" s="727"/>
      <c r="K314" s="727"/>
      <c r="L314" s="727"/>
    </row>
    <row r="315" spans="2:12" ht="12.75">
      <c r="B315" s="727"/>
      <c r="C315" s="727"/>
      <c r="D315" s="727"/>
      <c r="E315" s="727"/>
      <c r="F315" s="727"/>
      <c r="G315" s="727"/>
      <c r="H315" s="727"/>
      <c r="I315" s="727"/>
      <c r="J315" s="727"/>
      <c r="K315" s="727"/>
      <c r="L315" s="727"/>
    </row>
    <row r="316" spans="2:12" ht="12.75">
      <c r="B316" s="727"/>
      <c r="C316" s="727"/>
      <c r="D316" s="727"/>
      <c r="E316" s="727"/>
      <c r="F316" s="727"/>
      <c r="G316" s="727"/>
      <c r="H316" s="727"/>
      <c r="I316" s="727"/>
      <c r="J316" s="727"/>
      <c r="K316" s="727"/>
      <c r="L316" s="727"/>
    </row>
    <row r="317" spans="2:12" ht="12.75">
      <c r="B317" s="727"/>
      <c r="C317" s="727"/>
      <c r="D317" s="727"/>
      <c r="E317" s="727"/>
      <c r="F317" s="727"/>
      <c r="G317" s="727"/>
      <c r="H317" s="727"/>
      <c r="I317" s="727"/>
      <c r="J317" s="727"/>
      <c r="K317" s="727"/>
      <c r="L317" s="727"/>
    </row>
    <row r="318" spans="2:12" ht="12.75">
      <c r="B318" s="727"/>
      <c r="C318" s="727"/>
      <c r="D318" s="727"/>
      <c r="E318" s="727"/>
      <c r="F318" s="727"/>
      <c r="G318" s="727"/>
      <c r="H318" s="727"/>
      <c r="I318" s="727"/>
      <c r="J318" s="727"/>
      <c r="K318" s="727"/>
      <c r="L318" s="727"/>
    </row>
    <row r="319" spans="2:12" ht="12.75">
      <c r="B319" s="727"/>
      <c r="C319" s="727"/>
      <c r="D319" s="727"/>
      <c r="E319" s="727"/>
      <c r="F319" s="727"/>
      <c r="G319" s="727"/>
      <c r="H319" s="727"/>
      <c r="I319" s="727"/>
      <c r="J319" s="727"/>
      <c r="K319" s="727"/>
      <c r="L319" s="727"/>
    </row>
    <row r="320" spans="2:12" ht="12.75">
      <c r="B320" s="727"/>
      <c r="C320" s="727"/>
      <c r="D320" s="727"/>
      <c r="E320" s="727"/>
      <c r="F320" s="727"/>
      <c r="G320" s="727"/>
      <c r="H320" s="727"/>
      <c r="I320" s="727"/>
      <c r="J320" s="727"/>
      <c r="K320" s="727"/>
      <c r="L320" s="727"/>
    </row>
    <row r="321" spans="2:12" ht="12.75">
      <c r="B321" s="727"/>
      <c r="C321" s="727"/>
      <c r="D321" s="727"/>
      <c r="E321" s="727"/>
      <c r="F321" s="727"/>
      <c r="G321" s="727"/>
      <c r="H321" s="727"/>
      <c r="I321" s="727"/>
      <c r="J321" s="727"/>
      <c r="K321" s="727"/>
      <c r="L321" s="727"/>
    </row>
    <row r="322" spans="2:12" ht="12.75">
      <c r="B322" s="727"/>
      <c r="C322" s="727"/>
      <c r="D322" s="727"/>
      <c r="E322" s="727"/>
      <c r="F322" s="727"/>
      <c r="G322" s="727"/>
      <c r="H322" s="727"/>
      <c r="I322" s="727"/>
      <c r="J322" s="727"/>
      <c r="K322" s="727"/>
      <c r="L322" s="727"/>
    </row>
    <row r="323" spans="2:12" ht="12.75">
      <c r="B323" s="727"/>
      <c r="C323" s="727"/>
      <c r="D323" s="727"/>
      <c r="E323" s="727"/>
      <c r="F323" s="727"/>
      <c r="G323" s="727"/>
      <c r="H323" s="727"/>
      <c r="I323" s="727"/>
      <c r="J323" s="727"/>
      <c r="K323" s="727"/>
      <c r="L323" s="727"/>
    </row>
    <row r="324" spans="2:12" ht="12.75">
      <c r="B324" s="727"/>
      <c r="C324" s="727"/>
      <c r="D324" s="727"/>
      <c r="E324" s="727"/>
      <c r="F324" s="727"/>
      <c r="G324" s="727"/>
      <c r="H324" s="727"/>
      <c r="I324" s="727"/>
      <c r="J324" s="727"/>
      <c r="K324" s="727"/>
      <c r="L324" s="727"/>
    </row>
    <row r="325" spans="2:12" ht="12.75">
      <c r="B325" s="727"/>
      <c r="C325" s="727"/>
      <c r="D325" s="727"/>
      <c r="E325" s="727"/>
      <c r="F325" s="727"/>
      <c r="G325" s="727"/>
      <c r="H325" s="727"/>
      <c r="I325" s="727"/>
      <c r="J325" s="727"/>
      <c r="K325" s="727"/>
      <c r="L325" s="727"/>
    </row>
    <row r="326" spans="2:12" ht="12.75">
      <c r="B326" s="727"/>
      <c r="C326" s="727"/>
      <c r="D326" s="727"/>
      <c r="E326" s="727"/>
      <c r="F326" s="727"/>
      <c r="G326" s="727"/>
      <c r="H326" s="727"/>
      <c r="I326" s="727"/>
      <c r="J326" s="727"/>
      <c r="K326" s="727"/>
      <c r="L326" s="727"/>
    </row>
    <row r="327" spans="2:12" ht="12.75">
      <c r="B327" s="727"/>
      <c r="C327" s="727"/>
      <c r="D327" s="727"/>
      <c r="E327" s="727"/>
      <c r="F327" s="727"/>
      <c r="G327" s="727"/>
      <c r="H327" s="727"/>
      <c r="I327" s="727"/>
      <c r="J327" s="727"/>
      <c r="K327" s="727"/>
      <c r="L327" s="727"/>
    </row>
    <row r="328" spans="2:12" ht="12.75">
      <c r="B328" s="727"/>
      <c r="C328" s="727"/>
      <c r="D328" s="727"/>
      <c r="E328" s="727"/>
      <c r="F328" s="727"/>
      <c r="G328" s="727"/>
      <c r="H328" s="727"/>
      <c r="I328" s="727"/>
      <c r="J328" s="727"/>
      <c r="K328" s="727"/>
      <c r="L328" s="727"/>
    </row>
    <row r="329" spans="2:12" ht="12.75">
      <c r="B329" s="727"/>
      <c r="C329" s="727"/>
      <c r="D329" s="727"/>
      <c r="E329" s="727"/>
      <c r="F329" s="727"/>
      <c r="G329" s="727"/>
      <c r="H329" s="727"/>
      <c r="I329" s="727"/>
      <c r="J329" s="727"/>
      <c r="K329" s="727"/>
      <c r="L329" s="727"/>
    </row>
    <row r="330" spans="2:12" ht="12.75">
      <c r="B330" s="727"/>
      <c r="C330" s="727"/>
      <c r="D330" s="727"/>
      <c r="E330" s="727"/>
      <c r="F330" s="727"/>
      <c r="G330" s="727"/>
      <c r="H330" s="727"/>
      <c r="I330" s="727"/>
      <c r="J330" s="727"/>
      <c r="K330" s="727"/>
      <c r="L330" s="727"/>
    </row>
    <row r="331" spans="2:12" ht="12.75">
      <c r="B331" s="727"/>
      <c r="C331" s="727"/>
      <c r="D331" s="727"/>
      <c r="E331" s="727"/>
      <c r="F331" s="727"/>
      <c r="G331" s="727"/>
      <c r="H331" s="727"/>
      <c r="I331" s="727"/>
      <c r="J331" s="727"/>
      <c r="K331" s="727"/>
      <c r="L331" s="727"/>
    </row>
    <row r="332" spans="2:12" ht="12.75">
      <c r="B332" s="727"/>
      <c r="C332" s="727"/>
      <c r="D332" s="727"/>
      <c r="E332" s="727"/>
      <c r="F332" s="727"/>
      <c r="G332" s="727"/>
      <c r="H332" s="727"/>
      <c r="I332" s="727"/>
      <c r="J332" s="727"/>
      <c r="K332" s="727"/>
      <c r="L332" s="727"/>
    </row>
    <row r="333" spans="2:12" ht="12.75">
      <c r="B333" s="727"/>
      <c r="C333" s="727"/>
      <c r="D333" s="727"/>
      <c r="E333" s="727"/>
      <c r="F333" s="727"/>
      <c r="G333" s="727"/>
      <c r="H333" s="727"/>
      <c r="I333" s="727"/>
      <c r="J333" s="727"/>
      <c r="K333" s="727"/>
      <c r="L333" s="727"/>
    </row>
    <row r="334" spans="2:12" ht="12.75">
      <c r="B334" s="727"/>
      <c r="C334" s="727"/>
      <c r="D334" s="727"/>
      <c r="E334" s="727"/>
      <c r="F334" s="727"/>
      <c r="G334" s="727"/>
      <c r="H334" s="727"/>
      <c r="I334" s="727"/>
      <c r="J334" s="727"/>
      <c r="K334" s="727"/>
      <c r="L334" s="727"/>
    </row>
    <row r="335" spans="2:12" ht="12.75">
      <c r="B335" s="727"/>
      <c r="C335" s="727"/>
      <c r="D335" s="727"/>
      <c r="E335" s="727"/>
      <c r="F335" s="727"/>
      <c r="G335" s="727"/>
      <c r="H335" s="727"/>
      <c r="I335" s="727"/>
      <c r="J335" s="727"/>
      <c r="K335" s="727"/>
      <c r="L335" s="727"/>
    </row>
    <row r="336" spans="2:12" ht="12.75">
      <c r="B336" s="727"/>
      <c r="C336" s="727"/>
      <c r="D336" s="727"/>
      <c r="E336" s="727"/>
      <c r="F336" s="727"/>
      <c r="G336" s="727"/>
      <c r="H336" s="727"/>
      <c r="I336" s="727"/>
      <c r="J336" s="727"/>
      <c r="K336" s="727"/>
      <c r="L336" s="727"/>
    </row>
    <row r="337" spans="2:12" ht="12.75">
      <c r="B337" s="727"/>
      <c r="C337" s="727"/>
      <c r="D337" s="727"/>
      <c r="E337" s="727"/>
      <c r="F337" s="727"/>
      <c r="G337" s="727"/>
      <c r="H337" s="727"/>
      <c r="I337" s="727"/>
      <c r="J337" s="727"/>
      <c r="K337" s="727"/>
      <c r="L337" s="727"/>
    </row>
    <row r="338" spans="2:12" ht="12.75">
      <c r="B338" s="727"/>
      <c r="C338" s="727"/>
      <c r="D338" s="727"/>
      <c r="E338" s="727"/>
      <c r="F338" s="727"/>
      <c r="G338" s="727"/>
      <c r="H338" s="727"/>
      <c r="I338" s="727"/>
      <c r="J338" s="727"/>
      <c r="K338" s="727"/>
      <c r="L338" s="727"/>
    </row>
    <row r="339" spans="2:12" ht="12.75">
      <c r="B339" s="727"/>
      <c r="C339" s="727"/>
      <c r="D339" s="727"/>
      <c r="E339" s="727"/>
      <c r="F339" s="727"/>
      <c r="G339" s="727"/>
      <c r="H339" s="727"/>
      <c r="I339" s="727"/>
      <c r="J339" s="727"/>
      <c r="K339" s="727"/>
      <c r="L339" s="727"/>
    </row>
    <row r="340" spans="2:12" ht="12.75">
      <c r="B340" s="727"/>
      <c r="C340" s="727"/>
      <c r="D340" s="727"/>
      <c r="E340" s="727"/>
      <c r="F340" s="727"/>
      <c r="G340" s="727"/>
      <c r="H340" s="727"/>
      <c r="I340" s="727"/>
      <c r="J340" s="727"/>
      <c r="K340" s="727"/>
      <c r="L340" s="727"/>
    </row>
    <row r="341" spans="2:12" ht="12.75">
      <c r="B341" s="727"/>
      <c r="C341" s="727"/>
      <c r="D341" s="727"/>
      <c r="E341" s="727"/>
      <c r="F341" s="727"/>
      <c r="G341" s="727"/>
      <c r="H341" s="727"/>
      <c r="I341" s="727"/>
      <c r="J341" s="727"/>
      <c r="K341" s="727"/>
      <c r="L341" s="727"/>
    </row>
    <row r="342" spans="2:12" ht="12.75">
      <c r="B342" s="727"/>
      <c r="C342" s="727"/>
      <c r="D342" s="727"/>
      <c r="E342" s="727"/>
      <c r="F342" s="727"/>
      <c r="G342" s="727"/>
      <c r="H342" s="727"/>
      <c r="I342" s="727"/>
      <c r="J342" s="727"/>
      <c r="K342" s="727"/>
      <c r="L342" s="727"/>
    </row>
    <row r="343" spans="2:12" ht="12.75">
      <c r="B343" s="727"/>
      <c r="C343" s="727"/>
      <c r="D343" s="727"/>
      <c r="E343" s="727"/>
      <c r="F343" s="727"/>
      <c r="G343" s="727"/>
      <c r="H343" s="727"/>
      <c r="I343" s="727"/>
      <c r="J343" s="727"/>
      <c r="K343" s="727"/>
      <c r="L343" s="727"/>
    </row>
    <row r="344" spans="2:12" ht="12.75">
      <c r="B344" s="727"/>
      <c r="C344" s="727"/>
      <c r="D344" s="727"/>
      <c r="E344" s="727"/>
      <c r="F344" s="727"/>
      <c r="G344" s="727"/>
      <c r="H344" s="727"/>
      <c r="I344" s="727"/>
      <c r="J344" s="727"/>
      <c r="K344" s="727"/>
      <c r="L344" s="727"/>
    </row>
    <row r="345" spans="2:12" ht="12.75">
      <c r="B345" s="727"/>
      <c r="C345" s="727"/>
      <c r="D345" s="727"/>
      <c r="E345" s="727"/>
      <c r="F345" s="727"/>
      <c r="G345" s="727"/>
      <c r="H345" s="727"/>
      <c r="I345" s="727"/>
      <c r="J345" s="727"/>
      <c r="K345" s="727"/>
      <c r="L345" s="727"/>
    </row>
    <row r="346" spans="2:12" ht="12.75">
      <c r="B346" s="727"/>
      <c r="C346" s="727"/>
      <c r="D346" s="727"/>
      <c r="E346" s="727"/>
      <c r="F346" s="727"/>
      <c r="G346" s="727"/>
      <c r="H346" s="727"/>
      <c r="I346" s="727"/>
      <c r="J346" s="727"/>
      <c r="K346" s="727"/>
      <c r="L346" s="727"/>
    </row>
    <row r="347" spans="2:12" ht="12.75">
      <c r="B347" s="727"/>
      <c r="C347" s="727"/>
      <c r="D347" s="727"/>
      <c r="E347" s="727"/>
      <c r="F347" s="727"/>
      <c r="G347" s="727"/>
      <c r="H347" s="727"/>
      <c r="I347" s="727"/>
      <c r="J347" s="727"/>
      <c r="K347" s="727"/>
      <c r="L347" s="727"/>
    </row>
    <row r="348" spans="2:12" ht="12.75">
      <c r="B348" s="727"/>
      <c r="C348" s="727"/>
      <c r="D348" s="727"/>
      <c r="E348" s="727"/>
      <c r="F348" s="727"/>
      <c r="G348" s="727"/>
      <c r="H348" s="727"/>
      <c r="I348" s="727"/>
      <c r="J348" s="727"/>
      <c r="K348" s="727"/>
      <c r="L348" s="727"/>
    </row>
    <row r="349" spans="2:12" ht="12.75">
      <c r="B349" s="727"/>
      <c r="C349" s="727"/>
      <c r="D349" s="727"/>
      <c r="E349" s="727"/>
      <c r="F349" s="727"/>
      <c r="G349" s="727"/>
      <c r="H349" s="727"/>
      <c r="I349" s="727"/>
      <c r="J349" s="727"/>
      <c r="K349" s="727"/>
      <c r="L349" s="727"/>
    </row>
    <row r="350" spans="2:12" ht="12.75">
      <c r="B350" s="727"/>
      <c r="C350" s="727"/>
      <c r="D350" s="727"/>
      <c r="E350" s="727"/>
      <c r="F350" s="727"/>
      <c r="G350" s="727"/>
      <c r="H350" s="727"/>
      <c r="I350" s="727"/>
      <c r="J350" s="727"/>
      <c r="K350" s="727"/>
      <c r="L350" s="727"/>
    </row>
    <row r="351" spans="2:12" ht="12.75">
      <c r="B351" s="727"/>
      <c r="C351" s="727"/>
      <c r="D351" s="727"/>
      <c r="E351" s="727"/>
      <c r="F351" s="727"/>
      <c r="G351" s="727"/>
      <c r="H351" s="727"/>
      <c r="I351" s="727"/>
      <c r="J351" s="727"/>
      <c r="K351" s="727"/>
      <c r="L351" s="727"/>
    </row>
    <row r="352" spans="2:12" ht="12.75">
      <c r="B352" s="727"/>
      <c r="C352" s="727"/>
      <c r="D352" s="727"/>
      <c r="E352" s="727"/>
      <c r="F352" s="727"/>
      <c r="G352" s="727"/>
      <c r="H352" s="727"/>
      <c r="I352" s="727"/>
      <c r="J352" s="727"/>
      <c r="K352" s="727"/>
      <c r="L352" s="727"/>
    </row>
    <row r="353" spans="2:12" ht="12.75">
      <c r="B353" s="727"/>
      <c r="C353" s="727"/>
      <c r="D353" s="727"/>
      <c r="E353" s="727"/>
      <c r="F353" s="727"/>
      <c r="G353" s="727"/>
      <c r="H353" s="727"/>
      <c r="I353" s="727"/>
      <c r="J353" s="727"/>
      <c r="K353" s="727"/>
      <c r="L353" s="727"/>
    </row>
    <row r="354" spans="2:12" ht="12.75">
      <c r="B354" s="727"/>
      <c r="C354" s="727"/>
      <c r="D354" s="727"/>
      <c r="E354" s="727"/>
      <c r="F354" s="727"/>
      <c r="G354" s="727"/>
      <c r="H354" s="727"/>
      <c r="I354" s="727"/>
      <c r="J354" s="727"/>
      <c r="K354" s="727"/>
      <c r="L354" s="727"/>
    </row>
    <row r="355" spans="2:12" ht="12.75">
      <c r="B355" s="727"/>
      <c r="C355" s="727"/>
      <c r="D355" s="727"/>
      <c r="E355" s="727"/>
      <c r="F355" s="727"/>
      <c r="G355" s="727"/>
      <c r="H355" s="727"/>
      <c r="I355" s="727"/>
      <c r="J355" s="727"/>
      <c r="K355" s="727"/>
      <c r="L355" s="727"/>
    </row>
    <row r="356" spans="2:12" ht="12.75">
      <c r="B356" s="727"/>
      <c r="C356" s="727"/>
      <c r="D356" s="727"/>
      <c r="E356" s="727"/>
      <c r="F356" s="727"/>
      <c r="G356" s="727"/>
      <c r="H356" s="727"/>
      <c r="I356" s="727"/>
      <c r="J356" s="727"/>
      <c r="K356" s="727"/>
      <c r="L356" s="727"/>
    </row>
    <row r="357" spans="2:12" ht="12.75">
      <c r="B357" s="727"/>
      <c r="C357" s="727"/>
      <c r="D357" s="727"/>
      <c r="E357" s="727"/>
      <c r="F357" s="727"/>
      <c r="G357" s="727"/>
      <c r="H357" s="727"/>
      <c r="I357" s="727"/>
      <c r="J357" s="727"/>
      <c r="K357" s="727"/>
      <c r="L357" s="727"/>
    </row>
    <row r="358" spans="2:12" ht="12.75">
      <c r="B358" s="727"/>
      <c r="C358" s="727"/>
      <c r="D358" s="727"/>
      <c r="E358" s="727"/>
      <c r="F358" s="727"/>
      <c r="G358" s="727"/>
      <c r="H358" s="727"/>
      <c r="I358" s="727"/>
      <c r="J358" s="727"/>
      <c r="K358" s="727"/>
      <c r="L358" s="727"/>
    </row>
    <row r="359" spans="2:12" ht="12.75">
      <c r="B359" s="727"/>
      <c r="C359" s="727"/>
      <c r="D359" s="727"/>
      <c r="E359" s="727"/>
      <c r="F359" s="727"/>
      <c r="G359" s="727"/>
      <c r="H359" s="727"/>
      <c r="I359" s="727"/>
      <c r="J359" s="727"/>
      <c r="K359" s="727"/>
      <c r="L359" s="727"/>
    </row>
    <row r="360" spans="2:12" ht="12.75">
      <c r="B360" s="727"/>
      <c r="C360" s="727"/>
      <c r="D360" s="727"/>
      <c r="E360" s="727"/>
      <c r="F360" s="727"/>
      <c r="G360" s="727"/>
      <c r="H360" s="727"/>
      <c r="I360" s="727"/>
      <c r="J360" s="727"/>
      <c r="K360" s="727"/>
      <c r="L360" s="727"/>
    </row>
    <row r="361" spans="2:12" ht="12.75">
      <c r="B361" s="727"/>
      <c r="C361" s="727"/>
      <c r="D361" s="727"/>
      <c r="E361" s="727"/>
      <c r="F361" s="727"/>
      <c r="G361" s="727"/>
      <c r="H361" s="727"/>
      <c r="I361" s="727"/>
      <c r="J361" s="727"/>
      <c r="K361" s="727"/>
      <c r="L361" s="727"/>
    </row>
    <row r="362" spans="2:12" ht="12.75">
      <c r="B362" s="727"/>
      <c r="C362" s="727"/>
      <c r="D362" s="727"/>
      <c r="E362" s="727"/>
      <c r="F362" s="727"/>
      <c r="G362" s="727"/>
      <c r="H362" s="727"/>
      <c r="I362" s="727"/>
      <c r="J362" s="727"/>
      <c r="K362" s="727"/>
      <c r="L362" s="727"/>
    </row>
    <row r="363" spans="2:12" ht="12.75">
      <c r="B363" s="727"/>
      <c r="C363" s="727"/>
      <c r="D363" s="727"/>
      <c r="E363" s="727"/>
      <c r="F363" s="727"/>
      <c r="G363" s="727"/>
      <c r="H363" s="727"/>
      <c r="I363" s="727"/>
      <c r="J363" s="727"/>
      <c r="K363" s="727"/>
      <c r="L363" s="727"/>
    </row>
    <row r="364" spans="2:12" ht="12.75">
      <c r="B364" s="727"/>
      <c r="C364" s="727"/>
      <c r="D364" s="727"/>
      <c r="E364" s="727"/>
      <c r="F364" s="727"/>
      <c r="G364" s="727"/>
      <c r="H364" s="727"/>
      <c r="I364" s="727"/>
      <c r="J364" s="727"/>
      <c r="K364" s="727"/>
      <c r="L364" s="727"/>
    </row>
    <row r="365" spans="2:12" ht="12.75">
      <c r="B365" s="727"/>
      <c r="C365" s="727"/>
      <c r="D365" s="727"/>
      <c r="E365" s="727"/>
      <c r="F365" s="727"/>
      <c r="G365" s="727"/>
      <c r="H365" s="727"/>
      <c r="I365" s="727"/>
      <c r="J365" s="727"/>
      <c r="K365" s="727"/>
      <c r="L365" s="727"/>
    </row>
    <row r="366" spans="2:12" ht="12.75">
      <c r="B366" s="727"/>
      <c r="C366" s="727"/>
      <c r="D366" s="727"/>
      <c r="E366" s="727"/>
      <c r="F366" s="727"/>
      <c r="G366" s="727"/>
      <c r="H366" s="727"/>
      <c r="I366" s="727"/>
      <c r="J366" s="727"/>
      <c r="K366" s="727"/>
      <c r="L366" s="727"/>
    </row>
    <row r="367" spans="2:12" ht="12.75">
      <c r="B367" s="727"/>
      <c r="C367" s="727"/>
      <c r="D367" s="727"/>
      <c r="E367" s="727"/>
      <c r="F367" s="727"/>
      <c r="G367" s="727"/>
      <c r="H367" s="727"/>
      <c r="I367" s="727"/>
      <c r="J367" s="727"/>
      <c r="K367" s="727"/>
      <c r="L367" s="727"/>
    </row>
    <row r="368" spans="2:12" ht="12.75">
      <c r="B368" s="727"/>
      <c r="C368" s="727"/>
      <c r="D368" s="727"/>
      <c r="E368" s="727"/>
      <c r="F368" s="727"/>
      <c r="G368" s="727"/>
      <c r="H368" s="727"/>
      <c r="I368" s="727"/>
      <c r="J368" s="727"/>
      <c r="K368" s="727"/>
      <c r="L368" s="727"/>
    </row>
    <row r="369" spans="2:12" ht="12.75">
      <c r="B369" s="727"/>
      <c r="C369" s="727"/>
      <c r="D369" s="727"/>
      <c r="E369" s="727"/>
      <c r="F369" s="727"/>
      <c r="G369" s="727"/>
      <c r="H369" s="727"/>
      <c r="I369" s="727"/>
      <c r="J369" s="727"/>
      <c r="K369" s="727"/>
      <c r="L369" s="727"/>
    </row>
    <row r="389" spans="2:12" ht="12.75">
      <c r="B389" s="727"/>
      <c r="C389" s="727"/>
      <c r="D389" s="727"/>
      <c r="E389" s="727"/>
      <c r="F389" s="727"/>
      <c r="G389" s="727"/>
      <c r="H389" s="727"/>
      <c r="I389" s="727"/>
      <c r="J389" s="727"/>
      <c r="K389" s="727"/>
      <c r="L389" s="727"/>
    </row>
    <row r="390" spans="2:12" ht="12.75">
      <c r="B390" s="727"/>
      <c r="C390" s="727"/>
      <c r="D390" s="727"/>
      <c r="E390" s="727"/>
      <c r="F390" s="727"/>
      <c r="G390" s="727"/>
      <c r="H390" s="727"/>
      <c r="I390" s="727"/>
      <c r="J390" s="727"/>
      <c r="K390" s="727"/>
      <c r="L390" s="727"/>
    </row>
    <row r="391" spans="2:12" ht="12.75">
      <c r="B391" s="727"/>
      <c r="C391" s="727"/>
      <c r="D391" s="727"/>
      <c r="E391" s="727"/>
      <c r="F391" s="727"/>
      <c r="G391" s="727"/>
      <c r="H391" s="727"/>
      <c r="I391" s="727"/>
      <c r="J391" s="727"/>
      <c r="K391" s="727"/>
      <c r="L391" s="727"/>
    </row>
    <row r="392" spans="2:12" ht="12.75">
      <c r="B392" s="727"/>
      <c r="C392" s="727"/>
      <c r="D392" s="727"/>
      <c r="E392" s="727"/>
      <c r="F392" s="727"/>
      <c r="G392" s="727"/>
      <c r="H392" s="727"/>
      <c r="I392" s="727"/>
      <c r="J392" s="727"/>
      <c r="K392" s="727"/>
      <c r="L392" s="727"/>
    </row>
    <row r="393" spans="2:12" ht="12.75">
      <c r="B393" s="727"/>
      <c r="C393" s="727"/>
      <c r="D393" s="727"/>
      <c r="E393" s="727"/>
      <c r="F393" s="727"/>
      <c r="G393" s="727"/>
      <c r="H393" s="727"/>
      <c r="I393" s="727"/>
      <c r="J393" s="727"/>
      <c r="K393" s="727"/>
      <c r="L393" s="727"/>
    </row>
    <row r="394" spans="2:12" ht="12.75">
      <c r="B394" s="727"/>
      <c r="C394" s="727"/>
      <c r="D394" s="727"/>
      <c r="E394" s="727"/>
      <c r="F394" s="727"/>
      <c r="G394" s="727"/>
      <c r="H394" s="727"/>
      <c r="I394" s="727"/>
      <c r="J394" s="727"/>
      <c r="K394" s="727"/>
      <c r="L394" s="727"/>
    </row>
    <row r="395" spans="2:12" ht="12.75">
      <c r="B395" s="727"/>
      <c r="C395" s="727"/>
      <c r="D395" s="727"/>
      <c r="E395" s="727"/>
      <c r="F395" s="727"/>
      <c r="G395" s="727"/>
      <c r="H395" s="727"/>
      <c r="I395" s="727"/>
      <c r="J395" s="727"/>
      <c r="K395" s="727"/>
      <c r="L395" s="727"/>
    </row>
    <row r="396" spans="2:12" ht="12.75">
      <c r="B396" s="727"/>
      <c r="C396" s="727"/>
      <c r="D396" s="727"/>
      <c r="E396" s="727"/>
      <c r="F396" s="727"/>
      <c r="G396" s="727"/>
      <c r="H396" s="727"/>
      <c r="I396" s="727"/>
      <c r="J396" s="727"/>
      <c r="K396" s="727"/>
      <c r="L396" s="727"/>
    </row>
    <row r="397" spans="2:12" ht="12.75">
      <c r="B397" s="727"/>
      <c r="C397" s="727"/>
      <c r="D397" s="727"/>
      <c r="E397" s="727"/>
      <c r="F397" s="727"/>
      <c r="G397" s="727"/>
      <c r="H397" s="727"/>
      <c r="I397" s="727"/>
      <c r="J397" s="727"/>
      <c r="K397" s="727"/>
      <c r="L397" s="727"/>
    </row>
    <row r="398" spans="2:12" ht="12.75">
      <c r="B398" s="727"/>
      <c r="C398" s="727"/>
      <c r="D398" s="727"/>
      <c r="E398" s="727"/>
      <c r="F398" s="727"/>
      <c r="G398" s="727"/>
      <c r="H398" s="727"/>
      <c r="I398" s="727"/>
      <c r="J398" s="727"/>
      <c r="K398" s="727"/>
      <c r="L398" s="727"/>
    </row>
    <row r="399" spans="2:12" ht="12.75">
      <c r="B399" s="727"/>
      <c r="C399" s="727"/>
      <c r="D399" s="727"/>
      <c r="E399" s="727"/>
      <c r="F399" s="727"/>
      <c r="G399" s="727"/>
      <c r="H399" s="727"/>
      <c r="I399" s="727"/>
      <c r="J399" s="727"/>
      <c r="K399" s="727"/>
      <c r="L399" s="727"/>
    </row>
    <row r="400" spans="2:12" ht="12.75">
      <c r="B400" s="727"/>
      <c r="C400" s="727"/>
      <c r="D400" s="727"/>
      <c r="E400" s="727"/>
      <c r="F400" s="727"/>
      <c r="G400" s="727"/>
      <c r="H400" s="727"/>
      <c r="I400" s="727"/>
      <c r="J400" s="727"/>
      <c r="K400" s="727"/>
      <c r="L400" s="727"/>
    </row>
    <row r="401" spans="2:12" ht="12.75">
      <c r="B401" s="727"/>
      <c r="C401" s="727"/>
      <c r="D401" s="727"/>
      <c r="E401" s="727"/>
      <c r="F401" s="727"/>
      <c r="G401" s="727"/>
      <c r="H401" s="727"/>
      <c r="I401" s="727"/>
      <c r="J401" s="727"/>
      <c r="K401" s="727"/>
      <c r="L401" s="727"/>
    </row>
    <row r="402" spans="2:12" ht="12.75">
      <c r="B402" s="727"/>
      <c r="C402" s="727"/>
      <c r="D402" s="727"/>
      <c r="E402" s="727"/>
      <c r="F402" s="727"/>
      <c r="G402" s="727"/>
      <c r="H402" s="727"/>
      <c r="I402" s="727"/>
      <c r="J402" s="727"/>
      <c r="K402" s="727"/>
      <c r="L402" s="727"/>
    </row>
    <row r="403" spans="2:12" ht="12.75">
      <c r="B403" s="727"/>
      <c r="C403" s="727"/>
      <c r="D403" s="727"/>
      <c r="E403" s="727"/>
      <c r="F403" s="727"/>
      <c r="G403" s="727"/>
      <c r="H403" s="727"/>
      <c r="I403" s="727"/>
      <c r="J403" s="727"/>
      <c r="K403" s="727"/>
      <c r="L403" s="727"/>
    </row>
    <row r="404" spans="2:12" ht="12.75">
      <c r="B404" s="727"/>
      <c r="C404" s="727"/>
      <c r="D404" s="727"/>
      <c r="E404" s="727"/>
      <c r="F404" s="727"/>
      <c r="G404" s="727"/>
      <c r="H404" s="727"/>
      <c r="I404" s="727"/>
      <c r="J404" s="727"/>
      <c r="K404" s="727"/>
      <c r="L404" s="727"/>
    </row>
    <row r="405" spans="2:12" ht="12.75">
      <c r="B405" s="727"/>
      <c r="C405" s="727"/>
      <c r="D405" s="727"/>
      <c r="E405" s="727"/>
      <c r="F405" s="727"/>
      <c r="G405" s="727"/>
      <c r="H405" s="727"/>
      <c r="I405" s="727"/>
      <c r="J405" s="727"/>
      <c r="K405" s="727"/>
      <c r="L405" s="727"/>
    </row>
    <row r="406" spans="2:12" ht="12.75">
      <c r="B406" s="727"/>
      <c r="C406" s="727"/>
      <c r="D406" s="727"/>
      <c r="E406" s="727"/>
      <c r="F406" s="727"/>
      <c r="G406" s="727"/>
      <c r="H406" s="727"/>
      <c r="I406" s="727"/>
      <c r="J406" s="727"/>
      <c r="K406" s="727"/>
      <c r="L406" s="727"/>
    </row>
    <row r="407" spans="2:12" ht="12.75">
      <c r="B407" s="727"/>
      <c r="C407" s="727"/>
      <c r="D407" s="727"/>
      <c r="E407" s="727"/>
      <c r="F407" s="727"/>
      <c r="G407" s="727"/>
      <c r="H407" s="727"/>
      <c r="I407" s="727"/>
      <c r="J407" s="727"/>
      <c r="K407" s="727"/>
      <c r="L407" s="727"/>
    </row>
    <row r="408" spans="2:12" ht="12.75">
      <c r="B408" s="727"/>
      <c r="C408" s="727"/>
      <c r="D408" s="727"/>
      <c r="E408" s="727"/>
      <c r="F408" s="727"/>
      <c r="G408" s="727"/>
      <c r="H408" s="727"/>
      <c r="I408" s="727"/>
      <c r="J408" s="727"/>
      <c r="K408" s="727"/>
      <c r="L408" s="727"/>
    </row>
    <row r="409" spans="2:12" ht="12.75">
      <c r="B409" s="727"/>
      <c r="C409" s="727"/>
      <c r="D409" s="727"/>
      <c r="E409" s="727"/>
      <c r="F409" s="727"/>
      <c r="G409" s="727"/>
      <c r="H409" s="727"/>
      <c r="I409" s="727"/>
      <c r="J409" s="727"/>
      <c r="K409" s="727"/>
      <c r="L409" s="727"/>
    </row>
    <row r="410" spans="2:12" ht="12.75">
      <c r="B410" s="727"/>
      <c r="C410" s="727"/>
      <c r="D410" s="727"/>
      <c r="E410" s="727"/>
      <c r="F410" s="727"/>
      <c r="G410" s="727"/>
      <c r="H410" s="727"/>
      <c r="I410" s="727"/>
      <c r="J410" s="727"/>
      <c r="K410" s="727"/>
      <c r="L410" s="727"/>
    </row>
    <row r="411" spans="2:12" ht="12.75">
      <c r="B411" s="727"/>
      <c r="C411" s="727"/>
      <c r="D411" s="727"/>
      <c r="E411" s="727"/>
      <c r="F411" s="727"/>
      <c r="G411" s="727"/>
      <c r="H411" s="727"/>
      <c r="I411" s="727"/>
      <c r="J411" s="727"/>
      <c r="K411" s="727"/>
      <c r="L411" s="727"/>
    </row>
    <row r="412" spans="2:12" ht="12.75">
      <c r="B412" s="727"/>
      <c r="C412" s="727"/>
      <c r="D412" s="727"/>
      <c r="E412" s="727"/>
      <c r="F412" s="727"/>
      <c r="G412" s="727"/>
      <c r="H412" s="727"/>
      <c r="I412" s="727"/>
      <c r="J412" s="727"/>
      <c r="K412" s="727"/>
      <c r="L412" s="727"/>
    </row>
    <row r="413" spans="2:12" ht="12.75">
      <c r="B413" s="727"/>
      <c r="C413" s="727"/>
      <c r="D413" s="727"/>
      <c r="E413" s="727"/>
      <c r="F413" s="727"/>
      <c r="G413" s="727"/>
      <c r="H413" s="727"/>
      <c r="I413" s="727"/>
      <c r="J413" s="727"/>
      <c r="K413" s="727"/>
      <c r="L413" s="727"/>
    </row>
    <row r="414" spans="2:12" ht="12.75">
      <c r="B414" s="727"/>
      <c r="C414" s="727"/>
      <c r="D414" s="727"/>
      <c r="E414" s="727"/>
      <c r="F414" s="727"/>
      <c r="G414" s="727"/>
      <c r="H414" s="727"/>
      <c r="I414" s="727"/>
      <c r="J414" s="727"/>
      <c r="K414" s="727"/>
      <c r="L414" s="727"/>
    </row>
    <row r="415" spans="2:12" ht="12.75">
      <c r="B415" s="727"/>
      <c r="C415" s="727"/>
      <c r="D415" s="727"/>
      <c r="E415" s="727"/>
      <c r="F415" s="727"/>
      <c r="G415" s="727"/>
      <c r="H415" s="727"/>
      <c r="I415" s="727"/>
      <c r="J415" s="727"/>
      <c r="K415" s="727"/>
      <c r="L415" s="727"/>
    </row>
    <row r="416" spans="2:12" ht="12.75">
      <c r="B416" s="727"/>
      <c r="C416" s="727"/>
      <c r="D416" s="727"/>
      <c r="E416" s="727"/>
      <c r="F416" s="727"/>
      <c r="G416" s="727"/>
      <c r="H416" s="727"/>
      <c r="I416" s="727"/>
      <c r="J416" s="727"/>
      <c r="K416" s="727"/>
      <c r="L416" s="727"/>
    </row>
    <row r="417" spans="2:12" ht="12.75">
      <c r="B417" s="727"/>
      <c r="C417" s="727"/>
      <c r="D417" s="727"/>
      <c r="E417" s="727"/>
      <c r="F417" s="727"/>
      <c r="G417" s="727"/>
      <c r="H417" s="727"/>
      <c r="I417" s="727"/>
      <c r="J417" s="727"/>
      <c r="K417" s="727"/>
      <c r="L417" s="727"/>
    </row>
    <row r="418" spans="2:12" ht="12.75">
      <c r="B418" s="727"/>
      <c r="C418" s="727"/>
      <c r="D418" s="727"/>
      <c r="E418" s="727"/>
      <c r="F418" s="727"/>
      <c r="G418" s="727"/>
      <c r="H418" s="727"/>
      <c r="I418" s="727"/>
      <c r="J418" s="727"/>
      <c r="K418" s="727"/>
      <c r="L418" s="727"/>
    </row>
    <row r="419" spans="2:12" ht="12.75">
      <c r="B419" s="727"/>
      <c r="C419" s="727"/>
      <c r="D419" s="727"/>
      <c r="E419" s="727"/>
      <c r="F419" s="727"/>
      <c r="G419" s="727"/>
      <c r="H419" s="727"/>
      <c r="I419" s="727"/>
      <c r="J419" s="727"/>
      <c r="K419" s="727"/>
      <c r="L419" s="727"/>
    </row>
    <row r="420" spans="2:12" ht="12.75">
      <c r="B420" s="727"/>
      <c r="C420" s="727"/>
      <c r="D420" s="727"/>
      <c r="E420" s="727"/>
      <c r="F420" s="727"/>
      <c r="G420" s="727"/>
      <c r="H420" s="727"/>
      <c r="I420" s="727"/>
      <c r="J420" s="727"/>
      <c r="K420" s="727"/>
      <c r="L420" s="727"/>
    </row>
    <row r="421" spans="2:12" ht="12.75">
      <c r="B421" s="727"/>
      <c r="C421" s="727"/>
      <c r="D421" s="727"/>
      <c r="E421" s="727"/>
      <c r="F421" s="727"/>
      <c r="G421" s="727"/>
      <c r="H421" s="727"/>
      <c r="I421" s="727"/>
      <c r="J421" s="727"/>
      <c r="K421" s="727"/>
      <c r="L421" s="727"/>
    </row>
    <row r="422" spans="2:12" ht="12.75">
      <c r="B422" s="727"/>
      <c r="C422" s="727"/>
      <c r="D422" s="727"/>
      <c r="E422" s="727"/>
      <c r="F422" s="727"/>
      <c r="G422" s="727"/>
      <c r="H422" s="727"/>
      <c r="I422" s="727"/>
      <c r="J422" s="727"/>
      <c r="K422" s="727"/>
      <c r="L422" s="727"/>
    </row>
    <row r="423" spans="2:12" ht="12.75">
      <c r="B423" s="727"/>
      <c r="C423" s="727"/>
      <c r="D423" s="727"/>
      <c r="E423" s="727"/>
      <c r="F423" s="727"/>
      <c r="G423" s="727"/>
      <c r="H423" s="727"/>
      <c r="I423" s="727"/>
      <c r="J423" s="727"/>
      <c r="K423" s="727"/>
      <c r="L423" s="727"/>
    </row>
    <row r="424" spans="2:12" ht="12.75">
      <c r="B424" s="727"/>
      <c r="C424" s="727"/>
      <c r="D424" s="727"/>
      <c r="E424" s="727"/>
      <c r="F424" s="727"/>
      <c r="G424" s="727"/>
      <c r="H424" s="727"/>
      <c r="I424" s="727"/>
      <c r="J424" s="727"/>
      <c r="K424" s="727"/>
      <c r="L424" s="727"/>
    </row>
    <row r="425" spans="2:12" ht="12.75">
      <c r="B425" s="727"/>
      <c r="C425" s="727"/>
      <c r="D425" s="727"/>
      <c r="E425" s="727"/>
      <c r="F425" s="727"/>
      <c r="G425" s="727"/>
      <c r="H425" s="727"/>
      <c r="I425" s="727"/>
      <c r="J425" s="727"/>
      <c r="K425" s="727"/>
      <c r="L425" s="727"/>
    </row>
    <row r="426" spans="2:12" ht="12.75">
      <c r="B426" s="727"/>
      <c r="C426" s="727"/>
      <c r="D426" s="727"/>
      <c r="E426" s="727"/>
      <c r="F426" s="727"/>
      <c r="G426" s="727"/>
      <c r="H426" s="727"/>
      <c r="I426" s="727"/>
      <c r="J426" s="727"/>
      <c r="K426" s="727"/>
      <c r="L426" s="727"/>
    </row>
    <row r="427" spans="2:12" ht="12.75">
      <c r="B427" s="727"/>
      <c r="C427" s="727"/>
      <c r="D427" s="727"/>
      <c r="E427" s="727"/>
      <c r="F427" s="727"/>
      <c r="G427" s="727"/>
      <c r="H427" s="727"/>
      <c r="I427" s="727"/>
      <c r="J427" s="727"/>
      <c r="K427" s="727"/>
      <c r="L427" s="727"/>
    </row>
    <row r="428" spans="2:12" ht="12.75">
      <c r="B428" s="727"/>
      <c r="C428" s="727"/>
      <c r="D428" s="727"/>
      <c r="E428" s="727"/>
      <c r="F428" s="727"/>
      <c r="G428" s="727"/>
      <c r="H428" s="727"/>
      <c r="I428" s="727"/>
      <c r="J428" s="727"/>
      <c r="K428" s="727"/>
      <c r="L428" s="727"/>
    </row>
    <row r="429" spans="2:12" ht="12.75">
      <c r="B429" s="727"/>
      <c r="C429" s="727"/>
      <c r="D429" s="727"/>
      <c r="E429" s="727"/>
      <c r="F429" s="727"/>
      <c r="G429" s="727"/>
      <c r="H429" s="727"/>
      <c r="I429" s="727"/>
      <c r="J429" s="727"/>
      <c r="K429" s="727"/>
      <c r="L429" s="727"/>
    </row>
    <row r="430" spans="2:12" ht="12.75">
      <c r="B430" s="727"/>
      <c r="C430" s="727"/>
      <c r="D430" s="727"/>
      <c r="E430" s="727"/>
      <c r="F430" s="727"/>
      <c r="G430" s="727"/>
      <c r="H430" s="727"/>
      <c r="I430" s="727"/>
      <c r="J430" s="727"/>
      <c r="K430" s="727"/>
      <c r="L430" s="727"/>
    </row>
    <row r="431" spans="2:12" ht="12.75">
      <c r="B431" s="727"/>
      <c r="C431" s="727"/>
      <c r="D431" s="727"/>
      <c r="E431" s="727"/>
      <c r="F431" s="727"/>
      <c r="G431" s="727"/>
      <c r="H431" s="727"/>
      <c r="I431" s="727"/>
      <c r="J431" s="727"/>
      <c r="K431" s="727"/>
      <c r="L431" s="727"/>
    </row>
    <row r="432" spans="2:12" ht="12.75">
      <c r="B432" s="727"/>
      <c r="C432" s="727"/>
      <c r="D432" s="727"/>
      <c r="E432" s="727"/>
      <c r="F432" s="727"/>
      <c r="G432" s="727"/>
      <c r="H432" s="727"/>
      <c r="I432" s="727"/>
      <c r="J432" s="727"/>
      <c r="K432" s="727"/>
      <c r="L432" s="727"/>
    </row>
    <row r="433" spans="2:12" ht="12.75">
      <c r="B433" s="727"/>
      <c r="C433" s="727"/>
      <c r="D433" s="727"/>
      <c r="E433" s="727"/>
      <c r="F433" s="727"/>
      <c r="G433" s="727"/>
      <c r="H433" s="727"/>
      <c r="I433" s="727"/>
      <c r="J433" s="727"/>
      <c r="K433" s="727"/>
      <c r="L433" s="727"/>
    </row>
    <row r="434" spans="2:12" ht="12.75">
      <c r="B434" s="727"/>
      <c r="C434" s="727"/>
      <c r="D434" s="727"/>
      <c r="E434" s="727"/>
      <c r="F434" s="727"/>
      <c r="G434" s="727"/>
      <c r="H434" s="727"/>
      <c r="I434" s="727"/>
      <c r="J434" s="727"/>
      <c r="K434" s="727"/>
      <c r="L434" s="727"/>
    </row>
    <row r="435" spans="2:12" ht="12.75">
      <c r="B435" s="727"/>
      <c r="C435" s="727"/>
      <c r="D435" s="727"/>
      <c r="E435" s="727"/>
      <c r="F435" s="727"/>
      <c r="G435" s="727"/>
      <c r="H435" s="727"/>
      <c r="I435" s="727"/>
      <c r="J435" s="727"/>
      <c r="K435" s="727"/>
      <c r="L435" s="727"/>
    </row>
    <row r="436" spans="2:12" ht="12.75">
      <c r="B436" s="727"/>
      <c r="C436" s="727"/>
      <c r="D436" s="727"/>
      <c r="E436" s="727"/>
      <c r="F436" s="727"/>
      <c r="G436" s="727"/>
      <c r="H436" s="727"/>
      <c r="I436" s="727"/>
      <c r="J436" s="727"/>
      <c r="K436" s="727"/>
      <c r="L436" s="727"/>
    </row>
    <row r="437" spans="2:12" ht="12.75">
      <c r="B437" s="727"/>
      <c r="C437" s="727"/>
      <c r="D437" s="727"/>
      <c r="E437" s="727"/>
      <c r="F437" s="727"/>
      <c r="G437" s="727"/>
      <c r="H437" s="727"/>
      <c r="I437" s="727"/>
      <c r="J437" s="727"/>
      <c r="K437" s="727"/>
      <c r="L437" s="727"/>
    </row>
    <row r="438" spans="2:12" ht="12.75">
      <c r="B438" s="727"/>
      <c r="C438" s="727"/>
      <c r="D438" s="727"/>
      <c r="E438" s="727"/>
      <c r="F438" s="727"/>
      <c r="G438" s="727"/>
      <c r="H438" s="727"/>
      <c r="I438" s="727"/>
      <c r="J438" s="727"/>
      <c r="K438" s="727"/>
      <c r="L438" s="727"/>
    </row>
    <row r="439" spans="2:12" ht="12.75">
      <c r="B439" s="727"/>
      <c r="C439" s="727"/>
      <c r="D439" s="727"/>
      <c r="E439" s="727"/>
      <c r="F439" s="727"/>
      <c r="G439" s="727"/>
      <c r="H439" s="727"/>
      <c r="I439" s="727"/>
      <c r="J439" s="727"/>
      <c r="K439" s="727"/>
      <c r="L439" s="727"/>
    </row>
    <row r="440" spans="2:12" ht="12.75">
      <c r="B440" s="727"/>
      <c r="C440" s="727"/>
      <c r="D440" s="727"/>
      <c r="E440" s="727"/>
      <c r="F440" s="727"/>
      <c r="G440" s="727"/>
      <c r="H440" s="727"/>
      <c r="I440" s="727"/>
      <c r="J440" s="727"/>
      <c r="K440" s="727"/>
      <c r="L440" s="727"/>
    </row>
    <row r="441" spans="2:12" ht="12.75">
      <c r="B441" s="727"/>
      <c r="C441" s="727"/>
      <c r="D441" s="727"/>
      <c r="E441" s="727"/>
      <c r="F441" s="727"/>
      <c r="G441" s="727"/>
      <c r="H441" s="727"/>
      <c r="I441" s="727"/>
      <c r="J441" s="727"/>
      <c r="K441" s="727"/>
      <c r="L441" s="727"/>
    </row>
    <row r="442" spans="2:12" ht="12.75">
      <c r="B442" s="727"/>
      <c r="C442" s="727"/>
      <c r="D442" s="727"/>
      <c r="E442" s="727"/>
      <c r="F442" s="727"/>
      <c r="G442" s="727"/>
      <c r="H442" s="727"/>
      <c r="I442" s="727"/>
      <c r="J442" s="727"/>
      <c r="K442" s="727"/>
      <c r="L442" s="727"/>
    </row>
    <row r="443" spans="2:12" ht="12.75">
      <c r="B443" s="727"/>
      <c r="C443" s="727"/>
      <c r="D443" s="727"/>
      <c r="E443" s="727"/>
      <c r="F443" s="727"/>
      <c r="G443" s="727"/>
      <c r="H443" s="727"/>
      <c r="I443" s="727"/>
      <c r="J443" s="727"/>
      <c r="K443" s="727"/>
      <c r="L443" s="727"/>
    </row>
    <row r="444" spans="2:12" ht="12.75">
      <c r="B444" s="727"/>
      <c r="C444" s="727"/>
      <c r="D444" s="727"/>
      <c r="E444" s="727"/>
      <c r="F444" s="727"/>
      <c r="G444" s="727"/>
      <c r="H444" s="727"/>
      <c r="I444" s="727"/>
      <c r="J444" s="727"/>
      <c r="K444" s="727"/>
      <c r="L444" s="727"/>
    </row>
    <row r="445" spans="2:12" ht="12.75">
      <c r="B445" s="727"/>
      <c r="C445" s="727"/>
      <c r="D445" s="727"/>
      <c r="E445" s="727"/>
      <c r="F445" s="727"/>
      <c r="G445" s="727"/>
      <c r="H445" s="727"/>
      <c r="I445" s="727"/>
      <c r="J445" s="727"/>
      <c r="K445" s="727"/>
      <c r="L445" s="727"/>
    </row>
    <row r="446" spans="2:12" ht="12.75">
      <c r="B446" s="727"/>
      <c r="C446" s="727"/>
      <c r="D446" s="727"/>
      <c r="E446" s="727"/>
      <c r="F446" s="727"/>
      <c r="G446" s="727"/>
      <c r="H446" s="727"/>
      <c r="I446" s="727"/>
      <c r="J446" s="727"/>
      <c r="K446" s="727"/>
      <c r="L446" s="727"/>
    </row>
    <row r="447" spans="2:12" ht="12.75">
      <c r="B447" s="727"/>
      <c r="C447" s="727"/>
      <c r="D447" s="727"/>
      <c r="E447" s="727"/>
      <c r="F447" s="727"/>
      <c r="G447" s="727"/>
      <c r="H447" s="727"/>
      <c r="I447" s="727"/>
      <c r="J447" s="727"/>
      <c r="K447" s="727"/>
      <c r="L447" s="727"/>
    </row>
    <row r="448" spans="2:12" ht="12.75">
      <c r="B448" s="727"/>
      <c r="C448" s="727"/>
      <c r="D448" s="727"/>
      <c r="E448" s="727"/>
      <c r="F448" s="727"/>
      <c r="G448" s="727"/>
      <c r="H448" s="727"/>
      <c r="I448" s="727"/>
      <c r="J448" s="727"/>
      <c r="K448" s="727"/>
      <c r="L448" s="727"/>
    </row>
    <row r="449" spans="2:12" ht="12.75">
      <c r="B449" s="727"/>
      <c r="C449" s="727"/>
      <c r="D449" s="727"/>
      <c r="E449" s="727"/>
      <c r="F449" s="727"/>
      <c r="G449" s="727"/>
      <c r="H449" s="727"/>
      <c r="I449" s="727"/>
      <c r="J449" s="727"/>
      <c r="K449" s="727"/>
      <c r="L449" s="727"/>
    </row>
    <row r="450" spans="2:12" ht="12.75">
      <c r="B450" s="727"/>
      <c r="C450" s="727"/>
      <c r="D450" s="727"/>
      <c r="E450" s="727"/>
      <c r="F450" s="727"/>
      <c r="G450" s="727"/>
      <c r="H450" s="727"/>
      <c r="I450" s="727"/>
      <c r="J450" s="727"/>
      <c r="K450" s="727"/>
      <c r="L450" s="727"/>
    </row>
    <row r="451" spans="2:12" ht="12.75">
      <c r="B451" s="727"/>
      <c r="C451" s="727"/>
      <c r="D451" s="727"/>
      <c r="E451" s="727"/>
      <c r="F451" s="727"/>
      <c r="G451" s="727"/>
      <c r="H451" s="727"/>
      <c r="I451" s="727"/>
      <c r="J451" s="727"/>
      <c r="K451" s="727"/>
      <c r="L451" s="727"/>
    </row>
    <row r="452" spans="2:12" ht="12.75">
      <c r="B452" s="727"/>
      <c r="C452" s="727"/>
      <c r="D452" s="727"/>
      <c r="E452" s="727"/>
      <c r="F452" s="727"/>
      <c r="G452" s="727"/>
      <c r="H452" s="727"/>
      <c r="I452" s="727"/>
      <c r="J452" s="727"/>
      <c r="K452" s="727"/>
      <c r="L452" s="727"/>
    </row>
    <row r="453" spans="2:12" ht="12.75">
      <c r="B453" s="727"/>
      <c r="C453" s="727"/>
      <c r="D453" s="727"/>
      <c r="E453" s="727"/>
      <c r="F453" s="727"/>
      <c r="G453" s="727"/>
      <c r="H453" s="727"/>
      <c r="I453" s="727"/>
      <c r="J453" s="727"/>
      <c r="K453" s="727"/>
      <c r="L453" s="727"/>
    </row>
    <row r="454" spans="2:12" ht="12.75">
      <c r="B454" s="727"/>
      <c r="C454" s="727"/>
      <c r="D454" s="727"/>
      <c r="E454" s="727"/>
      <c r="F454" s="727"/>
      <c r="G454" s="727"/>
      <c r="H454" s="727"/>
      <c r="I454" s="727"/>
      <c r="J454" s="727"/>
      <c r="K454" s="727"/>
      <c r="L454" s="727"/>
    </row>
    <row r="455" spans="2:12" ht="12.75">
      <c r="B455" s="727"/>
      <c r="C455" s="727"/>
      <c r="D455" s="727"/>
      <c r="E455" s="727"/>
      <c r="F455" s="727"/>
      <c r="G455" s="727"/>
      <c r="H455" s="727"/>
      <c r="I455" s="727"/>
      <c r="J455" s="727"/>
      <c r="K455" s="727"/>
      <c r="L455" s="727"/>
    </row>
    <row r="456" spans="2:12" ht="12.75">
      <c r="B456" s="727"/>
      <c r="C456" s="727"/>
      <c r="D456" s="727"/>
      <c r="E456" s="727"/>
      <c r="F456" s="727"/>
      <c r="G456" s="727"/>
      <c r="H456" s="727"/>
      <c r="I456" s="727"/>
      <c r="J456" s="727"/>
      <c r="K456" s="727"/>
      <c r="L456" s="727"/>
    </row>
    <row r="457" spans="2:12" ht="12.75">
      <c r="B457" s="727"/>
      <c r="C457" s="727"/>
      <c r="D457" s="727"/>
      <c r="E457" s="727"/>
      <c r="F457" s="727"/>
      <c r="G457" s="727"/>
      <c r="H457" s="727"/>
      <c r="I457" s="727"/>
      <c r="J457" s="727"/>
      <c r="K457" s="727"/>
      <c r="L457" s="727"/>
    </row>
    <row r="458" spans="2:12" ht="12.75">
      <c r="B458" s="727"/>
      <c r="C458" s="727"/>
      <c r="D458" s="727"/>
      <c r="E458" s="727"/>
      <c r="F458" s="727"/>
      <c r="G458" s="727"/>
      <c r="H458" s="727"/>
      <c r="I458" s="727"/>
      <c r="J458" s="727"/>
      <c r="K458" s="727"/>
      <c r="L458" s="727"/>
    </row>
    <row r="459" spans="2:12" ht="12.75">
      <c r="B459" s="727"/>
      <c r="C459" s="727"/>
      <c r="D459" s="727"/>
      <c r="E459" s="727"/>
      <c r="F459" s="727"/>
      <c r="G459" s="727"/>
      <c r="H459" s="727"/>
      <c r="I459" s="727"/>
      <c r="J459" s="727"/>
      <c r="K459" s="727"/>
      <c r="L459" s="727"/>
    </row>
    <row r="460" spans="2:12" ht="12.75">
      <c r="B460" s="727"/>
      <c r="C460" s="727"/>
      <c r="D460" s="727"/>
      <c r="E460" s="727"/>
      <c r="F460" s="727"/>
      <c r="G460" s="727"/>
      <c r="H460" s="727"/>
      <c r="I460" s="727"/>
      <c r="J460" s="727"/>
      <c r="K460" s="727"/>
      <c r="L460" s="727"/>
    </row>
    <row r="461" spans="2:12" ht="12.75">
      <c r="B461" s="727"/>
      <c r="C461" s="727"/>
      <c r="D461" s="727"/>
      <c r="E461" s="727"/>
      <c r="F461" s="727"/>
      <c r="G461" s="727"/>
      <c r="H461" s="727"/>
      <c r="I461" s="727"/>
      <c r="J461" s="727"/>
      <c r="K461" s="727"/>
      <c r="L461" s="727"/>
    </row>
    <row r="462" spans="2:12" ht="12.75">
      <c r="B462" s="727"/>
      <c r="C462" s="727"/>
      <c r="D462" s="727"/>
      <c r="E462" s="727"/>
      <c r="F462" s="727"/>
      <c r="G462" s="727"/>
      <c r="H462" s="727"/>
      <c r="I462" s="727"/>
      <c r="J462" s="727"/>
      <c r="K462" s="727"/>
      <c r="L462" s="727"/>
    </row>
    <row r="463" spans="2:12" ht="12.75">
      <c r="B463" s="727"/>
      <c r="C463" s="727"/>
      <c r="D463" s="727"/>
      <c r="E463" s="727"/>
      <c r="F463" s="727"/>
      <c r="G463" s="727"/>
      <c r="H463" s="727"/>
      <c r="I463" s="727"/>
      <c r="J463" s="727"/>
      <c r="K463" s="727"/>
      <c r="L463" s="727"/>
    </row>
    <row r="464" spans="2:12" ht="12.75">
      <c r="B464" s="727"/>
      <c r="C464" s="727"/>
      <c r="D464" s="727"/>
      <c r="E464" s="727"/>
      <c r="F464" s="727"/>
      <c r="G464" s="727"/>
      <c r="H464" s="727"/>
      <c r="I464" s="727"/>
      <c r="J464" s="727"/>
      <c r="K464" s="727"/>
      <c r="L464" s="727"/>
    </row>
    <row r="465" spans="2:12" ht="12.75">
      <c r="B465" s="727"/>
      <c r="C465" s="727"/>
      <c r="D465" s="727"/>
      <c r="E465" s="727"/>
      <c r="F465" s="727"/>
      <c r="G465" s="727"/>
      <c r="H465" s="727"/>
      <c r="I465" s="727"/>
      <c r="J465" s="727"/>
      <c r="K465" s="727"/>
      <c r="L465" s="727"/>
    </row>
    <row r="466" spans="2:12" ht="12.75">
      <c r="B466" s="727"/>
      <c r="C466" s="727"/>
      <c r="D466" s="727"/>
      <c r="E466" s="727"/>
      <c r="F466" s="727"/>
      <c r="G466" s="727"/>
      <c r="H466" s="727"/>
      <c r="I466" s="727"/>
      <c r="J466" s="727"/>
      <c r="K466" s="727"/>
      <c r="L466" s="727"/>
    </row>
    <row r="467" spans="2:12" ht="12.75">
      <c r="B467" s="727"/>
      <c r="C467" s="727"/>
      <c r="D467" s="727"/>
      <c r="E467" s="727"/>
      <c r="F467" s="727"/>
      <c r="G467" s="727"/>
      <c r="H467" s="727"/>
      <c r="I467" s="727"/>
      <c r="J467" s="727"/>
      <c r="K467" s="727"/>
      <c r="L467" s="727"/>
    </row>
    <row r="468" spans="2:12" ht="12.75">
      <c r="B468" s="727"/>
      <c r="C468" s="727"/>
      <c r="D468" s="727"/>
      <c r="E468" s="727"/>
      <c r="F468" s="727"/>
      <c r="G468" s="727"/>
      <c r="H468" s="727"/>
      <c r="I468" s="727"/>
      <c r="J468" s="727"/>
      <c r="K468" s="727"/>
      <c r="L468" s="727"/>
    </row>
    <row r="469" spans="2:12" ht="12.75">
      <c r="B469" s="727"/>
      <c r="C469" s="727"/>
      <c r="D469" s="727"/>
      <c r="E469" s="727"/>
      <c r="F469" s="727"/>
      <c r="G469" s="727"/>
      <c r="H469" s="727"/>
      <c r="I469" s="727"/>
      <c r="J469" s="727"/>
      <c r="K469" s="727"/>
      <c r="L469" s="727"/>
    </row>
    <row r="470" spans="2:12" ht="12.75">
      <c r="B470" s="727"/>
      <c r="C470" s="727"/>
      <c r="D470" s="727"/>
      <c r="E470" s="727"/>
      <c r="F470" s="727"/>
      <c r="G470" s="727"/>
      <c r="H470" s="727"/>
      <c r="I470" s="727"/>
      <c r="J470" s="727"/>
      <c r="K470" s="727"/>
      <c r="L470" s="727"/>
    </row>
    <row r="471" spans="2:12" ht="12.75">
      <c r="B471" s="727"/>
      <c r="C471" s="727"/>
      <c r="D471" s="727"/>
      <c r="E471" s="727"/>
      <c r="F471" s="727"/>
      <c r="G471" s="727"/>
      <c r="H471" s="727"/>
      <c r="I471" s="727"/>
      <c r="J471" s="727"/>
      <c r="K471" s="727"/>
      <c r="L471" s="727"/>
    </row>
    <row r="472" spans="2:12" ht="12.75">
      <c r="B472" s="727"/>
      <c r="C472" s="727"/>
      <c r="D472" s="727"/>
      <c r="E472" s="727"/>
      <c r="F472" s="727"/>
      <c r="G472" s="727"/>
      <c r="H472" s="727"/>
      <c r="I472" s="727"/>
      <c r="J472" s="727"/>
      <c r="K472" s="727"/>
      <c r="L472" s="727"/>
    </row>
    <row r="473" spans="2:12" ht="12.75">
      <c r="B473" s="727"/>
      <c r="C473" s="727"/>
      <c r="D473" s="727"/>
      <c r="E473" s="727"/>
      <c r="F473" s="727"/>
      <c r="G473" s="727"/>
      <c r="H473" s="727"/>
      <c r="I473" s="727"/>
      <c r="J473" s="727"/>
      <c r="K473" s="727"/>
      <c r="L473" s="727"/>
    </row>
    <row r="474" spans="2:12" ht="12.75">
      <c r="B474" s="727"/>
      <c r="C474" s="727"/>
      <c r="D474" s="727"/>
      <c r="E474" s="727"/>
      <c r="F474" s="727"/>
      <c r="G474" s="727"/>
      <c r="H474" s="727"/>
      <c r="I474" s="727"/>
      <c r="J474" s="727"/>
      <c r="K474" s="727"/>
      <c r="L474" s="727"/>
    </row>
    <row r="475" spans="2:12" ht="12.75">
      <c r="B475" s="727"/>
      <c r="C475" s="727"/>
      <c r="D475" s="727"/>
      <c r="E475" s="727"/>
      <c r="F475" s="727"/>
      <c r="G475" s="727"/>
      <c r="H475" s="727"/>
      <c r="I475" s="727"/>
      <c r="J475" s="727"/>
      <c r="K475" s="727"/>
      <c r="L475" s="727"/>
    </row>
    <row r="476" spans="2:12" ht="12.75">
      <c r="B476" s="727"/>
      <c r="C476" s="727"/>
      <c r="D476" s="727"/>
      <c r="E476" s="727"/>
      <c r="F476" s="727"/>
      <c r="G476" s="727"/>
      <c r="H476" s="727"/>
      <c r="I476" s="727"/>
      <c r="J476" s="727"/>
      <c r="K476" s="727"/>
      <c r="L476" s="727"/>
    </row>
    <row r="477" spans="2:12" ht="12.75">
      <c r="B477" s="727"/>
      <c r="C477" s="727"/>
      <c r="D477" s="727"/>
      <c r="E477" s="727"/>
      <c r="F477" s="727"/>
      <c r="G477" s="727"/>
      <c r="H477" s="727"/>
      <c r="I477" s="727"/>
      <c r="J477" s="727"/>
      <c r="K477" s="727"/>
      <c r="L477" s="727"/>
    </row>
    <row r="478" spans="2:12" ht="12.75">
      <c r="B478" s="727"/>
      <c r="C478" s="727"/>
      <c r="D478" s="727"/>
      <c r="E478" s="727"/>
      <c r="F478" s="727"/>
      <c r="G478" s="727"/>
      <c r="H478" s="727"/>
      <c r="I478" s="727"/>
      <c r="J478" s="727"/>
      <c r="K478" s="727"/>
      <c r="L478" s="727"/>
    </row>
    <row r="479" spans="2:12" ht="12.75">
      <c r="B479" s="727"/>
      <c r="C479" s="727"/>
      <c r="D479" s="727"/>
      <c r="E479" s="727"/>
      <c r="F479" s="727"/>
      <c r="G479" s="727"/>
      <c r="H479" s="727"/>
      <c r="I479" s="727"/>
      <c r="J479" s="727"/>
      <c r="K479" s="727"/>
      <c r="L479" s="727"/>
    </row>
    <row r="480" spans="2:12" ht="12.75">
      <c r="B480" s="727"/>
      <c r="C480" s="727"/>
      <c r="D480" s="727"/>
      <c r="E480" s="727"/>
      <c r="F480" s="727"/>
      <c r="G480" s="727"/>
      <c r="H480" s="727"/>
      <c r="I480" s="727"/>
      <c r="J480" s="727"/>
      <c r="K480" s="727"/>
      <c r="L480" s="727"/>
    </row>
    <row r="481" spans="2:12" ht="12.75">
      <c r="B481" s="727"/>
      <c r="C481" s="727"/>
      <c r="D481" s="727"/>
      <c r="E481" s="727"/>
      <c r="F481" s="727"/>
      <c r="G481" s="727"/>
      <c r="H481" s="727"/>
      <c r="I481" s="727"/>
      <c r="J481" s="727"/>
      <c r="K481" s="727"/>
      <c r="L481" s="727"/>
    </row>
    <row r="482" spans="2:12" ht="12.75">
      <c r="B482" s="727"/>
      <c r="C482" s="727"/>
      <c r="D482" s="727"/>
      <c r="E482" s="727"/>
      <c r="F482" s="727"/>
      <c r="G482" s="727"/>
      <c r="H482" s="727"/>
      <c r="I482" s="727"/>
      <c r="J482" s="727"/>
      <c r="K482" s="727"/>
      <c r="L482" s="727"/>
    </row>
    <row r="483" spans="2:12" ht="12.75">
      <c r="B483" s="727"/>
      <c r="C483" s="727"/>
      <c r="D483" s="727"/>
      <c r="E483" s="727"/>
      <c r="F483" s="727"/>
      <c r="G483" s="727"/>
      <c r="H483" s="727"/>
      <c r="I483" s="727"/>
      <c r="J483" s="727"/>
      <c r="K483" s="727"/>
      <c r="L483" s="727"/>
    </row>
    <row r="484" spans="2:12" ht="12.75">
      <c r="B484" s="727"/>
      <c r="C484" s="727"/>
      <c r="D484" s="727"/>
      <c r="E484" s="727"/>
      <c r="F484" s="727"/>
      <c r="G484" s="727"/>
      <c r="H484" s="727"/>
      <c r="I484" s="727"/>
      <c r="J484" s="727"/>
      <c r="K484" s="727"/>
      <c r="L484" s="727"/>
    </row>
    <row r="485" spans="2:12" ht="12.75">
      <c r="B485" s="727"/>
      <c r="C485" s="727"/>
      <c r="D485" s="727"/>
      <c r="E485" s="727"/>
      <c r="F485" s="727"/>
      <c r="G485" s="727"/>
      <c r="H485" s="727"/>
      <c r="I485" s="727"/>
      <c r="J485" s="727"/>
      <c r="K485" s="727"/>
      <c r="L485" s="727"/>
    </row>
    <row r="486" spans="2:12" ht="12.75">
      <c r="B486" s="727"/>
      <c r="C486" s="727"/>
      <c r="D486" s="727"/>
      <c r="E486" s="727"/>
      <c r="F486" s="727"/>
      <c r="G486" s="727"/>
      <c r="H486" s="727"/>
      <c r="I486" s="727"/>
      <c r="J486" s="727"/>
      <c r="K486" s="727"/>
      <c r="L486" s="727"/>
    </row>
    <row r="487" spans="2:12" ht="12.75">
      <c r="B487" s="727"/>
      <c r="C487" s="727"/>
      <c r="D487" s="727"/>
      <c r="E487" s="727"/>
      <c r="F487" s="727"/>
      <c r="G487" s="727"/>
      <c r="H487" s="727"/>
      <c r="I487" s="727"/>
      <c r="J487" s="727"/>
      <c r="K487" s="727"/>
      <c r="L487" s="727"/>
    </row>
    <row r="488" spans="2:12" ht="12.75">
      <c r="B488" s="727"/>
      <c r="C488" s="727"/>
      <c r="D488" s="727"/>
      <c r="E488" s="727"/>
      <c r="F488" s="727"/>
      <c r="G488" s="727"/>
      <c r="H488" s="727"/>
      <c r="I488" s="727"/>
      <c r="J488" s="727"/>
      <c r="K488" s="727"/>
      <c r="L488" s="727"/>
    </row>
    <row r="489" spans="2:12" ht="12.75">
      <c r="B489" s="727"/>
      <c r="C489" s="727"/>
      <c r="D489" s="727"/>
      <c r="E489" s="727"/>
      <c r="F489" s="727"/>
      <c r="G489" s="727"/>
      <c r="H489" s="727"/>
      <c r="I489" s="727"/>
      <c r="J489" s="727"/>
      <c r="K489" s="727"/>
      <c r="L489" s="727"/>
    </row>
    <row r="490" spans="2:12" ht="12.75">
      <c r="B490" s="727"/>
      <c r="C490" s="727"/>
      <c r="D490" s="727"/>
      <c r="E490" s="727"/>
      <c r="F490" s="727"/>
      <c r="G490" s="727"/>
      <c r="H490" s="727"/>
      <c r="I490" s="727"/>
      <c r="J490" s="727"/>
      <c r="K490" s="727"/>
      <c r="L490" s="727"/>
    </row>
    <row r="491" spans="2:12" ht="12.75">
      <c r="B491" s="727"/>
      <c r="C491" s="727"/>
      <c r="D491" s="727"/>
      <c r="E491" s="727"/>
      <c r="F491" s="727"/>
      <c r="G491" s="727"/>
      <c r="H491" s="727"/>
      <c r="I491" s="727"/>
      <c r="J491" s="727"/>
      <c r="K491" s="727"/>
      <c r="L491" s="727"/>
    </row>
    <row r="492" spans="2:12" ht="12.75">
      <c r="B492" s="727"/>
      <c r="C492" s="727"/>
      <c r="D492" s="727"/>
      <c r="E492" s="727"/>
      <c r="F492" s="727"/>
      <c r="G492" s="727"/>
      <c r="H492" s="727"/>
      <c r="I492" s="727"/>
      <c r="J492" s="727"/>
      <c r="K492" s="727"/>
      <c r="L492" s="727"/>
    </row>
    <row r="493" spans="2:12" ht="12.75">
      <c r="B493" s="727"/>
      <c r="C493" s="727"/>
      <c r="D493" s="727"/>
      <c r="E493" s="727"/>
      <c r="F493" s="727"/>
      <c r="G493" s="727"/>
      <c r="H493" s="727"/>
      <c r="I493" s="727"/>
      <c r="J493" s="727"/>
      <c r="K493" s="727"/>
      <c r="L493" s="727"/>
    </row>
    <row r="494" spans="2:12" ht="12.75">
      <c r="B494" s="727"/>
      <c r="C494" s="727"/>
      <c r="D494" s="727"/>
      <c r="E494" s="727"/>
      <c r="F494" s="727"/>
      <c r="G494" s="727"/>
      <c r="H494" s="727"/>
      <c r="I494" s="727"/>
      <c r="J494" s="727"/>
      <c r="K494" s="727"/>
      <c r="L494" s="727"/>
    </row>
    <row r="495" spans="2:12" ht="12.75">
      <c r="B495" s="727"/>
      <c r="C495" s="727"/>
      <c r="D495" s="727"/>
      <c r="E495" s="727"/>
      <c r="F495" s="727"/>
      <c r="G495" s="727"/>
      <c r="H495" s="727"/>
      <c r="I495" s="727"/>
      <c r="J495" s="727"/>
      <c r="K495" s="727"/>
      <c r="L495" s="727"/>
    </row>
    <row r="496" spans="2:12" ht="12.75">
      <c r="B496" s="727"/>
      <c r="C496" s="727"/>
      <c r="D496" s="727"/>
      <c r="E496" s="727"/>
      <c r="F496" s="727"/>
      <c r="G496" s="727"/>
      <c r="H496" s="727"/>
      <c r="I496" s="727"/>
      <c r="J496" s="727"/>
      <c r="K496" s="727"/>
      <c r="L496" s="727"/>
    </row>
    <row r="497" spans="2:12" ht="12.75">
      <c r="B497" s="727"/>
      <c r="C497" s="727"/>
      <c r="D497" s="727"/>
      <c r="E497" s="727"/>
      <c r="F497" s="727"/>
      <c r="G497" s="727"/>
      <c r="H497" s="727"/>
      <c r="I497" s="727"/>
      <c r="J497" s="727"/>
      <c r="K497" s="727"/>
      <c r="L497" s="727"/>
    </row>
    <row r="498" spans="2:12" ht="12.75">
      <c r="B498" s="727"/>
      <c r="C498" s="727"/>
      <c r="D498" s="727"/>
      <c r="E498" s="727"/>
      <c r="F498" s="727"/>
      <c r="G498" s="727"/>
      <c r="H498" s="727"/>
      <c r="I498" s="727"/>
      <c r="J498" s="727"/>
      <c r="K498" s="727"/>
      <c r="L498" s="727"/>
    </row>
    <row r="499" spans="2:12" ht="12.75">
      <c r="B499" s="727"/>
      <c r="C499" s="727"/>
      <c r="D499" s="727"/>
      <c r="E499" s="727"/>
      <c r="F499" s="727"/>
      <c r="G499" s="727"/>
      <c r="H499" s="727"/>
      <c r="I499" s="727"/>
      <c r="J499" s="727"/>
      <c r="K499" s="727"/>
      <c r="L499" s="727"/>
    </row>
    <row r="500" spans="2:12" ht="12.75">
      <c r="B500" s="727"/>
      <c r="C500" s="727"/>
      <c r="D500" s="727"/>
      <c r="E500" s="727"/>
      <c r="F500" s="727"/>
      <c r="G500" s="727"/>
      <c r="H500" s="727"/>
      <c r="I500" s="727"/>
      <c r="J500" s="727"/>
      <c r="K500" s="727"/>
      <c r="L500" s="727"/>
    </row>
    <row r="501" spans="2:12" ht="12.75">
      <c r="B501" s="727"/>
      <c r="C501" s="727"/>
      <c r="D501" s="727"/>
      <c r="E501" s="727"/>
      <c r="F501" s="727"/>
      <c r="G501" s="727"/>
      <c r="H501" s="727"/>
      <c r="I501" s="727"/>
      <c r="J501" s="727"/>
      <c r="K501" s="727"/>
      <c r="L501" s="727"/>
    </row>
    <row r="502" spans="2:12" ht="12.75">
      <c r="B502" s="727"/>
      <c r="C502" s="727"/>
      <c r="D502" s="727"/>
      <c r="E502" s="727"/>
      <c r="F502" s="727"/>
      <c r="G502" s="727"/>
      <c r="H502" s="727"/>
      <c r="I502" s="727"/>
      <c r="J502" s="727"/>
      <c r="K502" s="727"/>
      <c r="L502" s="727"/>
    </row>
    <row r="503" spans="2:12" ht="12.75">
      <c r="B503" s="727"/>
      <c r="C503" s="727"/>
      <c r="D503" s="727"/>
      <c r="E503" s="727"/>
      <c r="F503" s="727"/>
      <c r="G503" s="727"/>
      <c r="H503" s="727"/>
      <c r="I503" s="727"/>
      <c r="J503" s="727"/>
      <c r="K503" s="727"/>
      <c r="L503" s="727"/>
    </row>
    <row r="504" spans="2:12" ht="12.75">
      <c r="B504" s="727"/>
      <c r="C504" s="727"/>
      <c r="D504" s="727"/>
      <c r="E504" s="727"/>
      <c r="F504" s="727"/>
      <c r="G504" s="727"/>
      <c r="H504" s="727"/>
      <c r="I504" s="727"/>
      <c r="J504" s="727"/>
      <c r="K504" s="727"/>
      <c r="L504" s="727"/>
    </row>
    <row r="505" spans="2:12" ht="12.75">
      <c r="B505" s="727"/>
      <c r="C505" s="727"/>
      <c r="D505" s="727"/>
      <c r="E505" s="727"/>
      <c r="F505" s="727"/>
      <c r="G505" s="727"/>
      <c r="H505" s="727"/>
      <c r="I505" s="727"/>
      <c r="J505" s="727"/>
      <c r="K505" s="727"/>
      <c r="L505" s="727"/>
    </row>
    <row r="506" spans="2:12" ht="12.75">
      <c r="B506" s="727"/>
      <c r="C506" s="727"/>
      <c r="D506" s="727"/>
      <c r="E506" s="727"/>
      <c r="F506" s="727"/>
      <c r="G506" s="727"/>
      <c r="H506" s="727"/>
      <c r="I506" s="727"/>
      <c r="J506" s="727"/>
      <c r="K506" s="727"/>
      <c r="L506" s="727"/>
    </row>
    <row r="507" spans="2:12" ht="12.75">
      <c r="B507" s="727"/>
      <c r="C507" s="727"/>
      <c r="D507" s="727"/>
      <c r="E507" s="727"/>
      <c r="F507" s="727"/>
      <c r="G507" s="727"/>
      <c r="H507" s="727"/>
      <c r="I507" s="727"/>
      <c r="J507" s="727"/>
      <c r="K507" s="727"/>
      <c r="L507" s="727"/>
    </row>
    <row r="508" spans="2:12" ht="12.75">
      <c r="B508" s="727"/>
      <c r="C508" s="727"/>
      <c r="D508" s="727"/>
      <c r="E508" s="727"/>
      <c r="F508" s="727"/>
      <c r="G508" s="727"/>
      <c r="H508" s="727"/>
      <c r="I508" s="727"/>
      <c r="J508" s="727"/>
      <c r="K508" s="727"/>
      <c r="L508" s="727"/>
    </row>
    <row r="509" spans="2:12" ht="12.75">
      <c r="B509" s="727"/>
      <c r="C509" s="727"/>
      <c r="D509" s="727"/>
      <c r="E509" s="727"/>
      <c r="F509" s="727"/>
      <c r="G509" s="727"/>
      <c r="H509" s="727"/>
      <c r="I509" s="727"/>
      <c r="J509" s="727"/>
      <c r="K509" s="727"/>
      <c r="L509" s="727"/>
    </row>
    <row r="510" spans="2:12" ht="12.75">
      <c r="B510" s="727"/>
      <c r="C510" s="727"/>
      <c r="D510" s="727"/>
      <c r="E510" s="727"/>
      <c r="F510" s="727"/>
      <c r="G510" s="727"/>
      <c r="H510" s="727"/>
      <c r="I510" s="727"/>
      <c r="J510" s="727"/>
      <c r="K510" s="727"/>
      <c r="L510" s="727"/>
    </row>
    <row r="511" spans="2:12" ht="12.75">
      <c r="B511" s="727"/>
      <c r="C511" s="727"/>
      <c r="D511" s="727"/>
      <c r="E511" s="727"/>
      <c r="F511" s="727"/>
      <c r="G511" s="727"/>
      <c r="H511" s="727"/>
      <c r="I511" s="727"/>
      <c r="J511" s="727"/>
      <c r="K511" s="727"/>
      <c r="L511" s="727"/>
    </row>
    <row r="512" spans="2:12" ht="12.75">
      <c r="B512" s="727"/>
      <c r="C512" s="727"/>
      <c r="D512" s="727"/>
      <c r="E512" s="727"/>
      <c r="F512" s="727"/>
      <c r="G512" s="727"/>
      <c r="H512" s="727"/>
      <c r="I512" s="727"/>
      <c r="J512" s="727"/>
      <c r="K512" s="727"/>
      <c r="L512" s="727"/>
    </row>
    <row r="513" spans="2:12" ht="12.75">
      <c r="B513" s="727"/>
      <c r="C513" s="727"/>
      <c r="D513" s="727"/>
      <c r="E513" s="727"/>
      <c r="F513" s="727"/>
      <c r="G513" s="727"/>
      <c r="H513" s="727"/>
      <c r="I513" s="727"/>
      <c r="J513" s="727"/>
      <c r="K513" s="727"/>
      <c r="L513" s="727"/>
    </row>
    <row r="514" spans="2:12" ht="12.75">
      <c r="B514" s="727"/>
      <c r="C514" s="727"/>
      <c r="D514" s="727"/>
      <c r="E514" s="727"/>
      <c r="F514" s="727"/>
      <c r="G514" s="727"/>
      <c r="H514" s="727"/>
      <c r="I514" s="727"/>
      <c r="J514" s="727"/>
      <c r="K514" s="727"/>
      <c r="L514" s="727"/>
    </row>
    <row r="515" spans="2:12" ht="12.75">
      <c r="B515" s="727"/>
      <c r="C515" s="727"/>
      <c r="D515" s="727"/>
      <c r="E515" s="727"/>
      <c r="F515" s="727"/>
      <c r="G515" s="727"/>
      <c r="H515" s="727"/>
      <c r="I515" s="727"/>
      <c r="J515" s="727"/>
      <c r="K515" s="727"/>
      <c r="L515" s="727"/>
    </row>
    <row r="516" spans="2:12" ht="12.75">
      <c r="B516" s="727"/>
      <c r="C516" s="727"/>
      <c r="D516" s="727"/>
      <c r="E516" s="727"/>
      <c r="F516" s="727"/>
      <c r="G516" s="727"/>
      <c r="H516" s="727"/>
      <c r="I516" s="727"/>
      <c r="J516" s="727"/>
      <c r="K516" s="727"/>
      <c r="L516" s="727"/>
    </row>
    <row r="517" spans="2:12" ht="12.75">
      <c r="B517" s="727"/>
      <c r="C517" s="727"/>
      <c r="D517" s="727"/>
      <c r="E517" s="727"/>
      <c r="F517" s="727"/>
      <c r="G517" s="727"/>
      <c r="H517" s="727"/>
      <c r="I517" s="727"/>
      <c r="J517" s="727"/>
      <c r="K517" s="727"/>
      <c r="L517" s="727"/>
    </row>
    <row r="518" spans="2:12" ht="12.75">
      <c r="B518" s="727"/>
      <c r="C518" s="727"/>
      <c r="D518" s="727"/>
      <c r="E518" s="727"/>
      <c r="F518" s="727"/>
      <c r="G518" s="727"/>
      <c r="H518" s="727"/>
      <c r="I518" s="727"/>
      <c r="J518" s="727"/>
      <c r="K518" s="727"/>
      <c r="L518" s="727"/>
    </row>
    <row r="519" spans="2:12" ht="12.75">
      <c r="B519" s="727"/>
      <c r="C519" s="727"/>
      <c r="D519" s="727"/>
      <c r="E519" s="727"/>
      <c r="F519" s="727"/>
      <c r="G519" s="727"/>
      <c r="H519" s="727"/>
      <c r="I519" s="727"/>
      <c r="J519" s="727"/>
      <c r="K519" s="727"/>
      <c r="L519" s="727"/>
    </row>
    <row r="520" spans="2:12" ht="12.75">
      <c r="B520" s="727"/>
      <c r="C520" s="727"/>
      <c r="D520" s="727"/>
      <c r="E520" s="727"/>
      <c r="F520" s="727"/>
      <c r="G520" s="727"/>
      <c r="H520" s="727"/>
      <c r="I520" s="727"/>
      <c r="J520" s="727"/>
      <c r="K520" s="727"/>
      <c r="L520" s="727"/>
    </row>
    <row r="521" spans="2:12" ht="12.75">
      <c r="B521" s="727"/>
      <c r="C521" s="727"/>
      <c r="D521" s="727"/>
      <c r="E521" s="727"/>
      <c r="F521" s="727"/>
      <c r="G521" s="727"/>
      <c r="H521" s="727"/>
      <c r="I521" s="727"/>
      <c r="J521" s="727"/>
      <c r="K521" s="727"/>
      <c r="L521" s="727"/>
    </row>
    <row r="522" spans="2:12" ht="12.75">
      <c r="B522" s="727"/>
      <c r="C522" s="727"/>
      <c r="D522" s="727"/>
      <c r="E522" s="727"/>
      <c r="F522" s="727"/>
      <c r="G522" s="727"/>
      <c r="H522" s="727"/>
      <c r="I522" s="727"/>
      <c r="J522" s="727"/>
      <c r="K522" s="727"/>
      <c r="L522" s="727"/>
    </row>
    <row r="523" spans="2:12" ht="12.75">
      <c r="B523" s="727"/>
      <c r="C523" s="727"/>
      <c r="D523" s="727"/>
      <c r="E523" s="727"/>
      <c r="F523" s="727"/>
      <c r="G523" s="727"/>
      <c r="H523" s="727"/>
      <c r="I523" s="727"/>
      <c r="J523" s="727"/>
      <c r="K523" s="727"/>
      <c r="L523" s="727"/>
    </row>
    <row r="524" spans="2:12" ht="12.75">
      <c r="B524" s="727"/>
      <c r="C524" s="727"/>
      <c r="D524" s="727"/>
      <c r="E524" s="727"/>
      <c r="F524" s="727"/>
      <c r="G524" s="727"/>
      <c r="H524" s="727"/>
      <c r="I524" s="727"/>
      <c r="J524" s="727"/>
      <c r="K524" s="727"/>
      <c r="L524" s="727"/>
    </row>
    <row r="525" spans="2:12" ht="12.75">
      <c r="B525" s="727"/>
      <c r="C525" s="727"/>
      <c r="D525" s="727"/>
      <c r="E525" s="727"/>
      <c r="F525" s="727"/>
      <c r="G525" s="727"/>
      <c r="H525" s="727"/>
      <c r="I525" s="727"/>
      <c r="J525" s="727"/>
      <c r="K525" s="727"/>
      <c r="L525" s="727"/>
    </row>
    <row r="526" spans="2:12" ht="12.75">
      <c r="B526" s="727"/>
      <c r="C526" s="727"/>
      <c r="D526" s="727"/>
      <c r="E526" s="727"/>
      <c r="F526" s="727"/>
      <c r="G526" s="727"/>
      <c r="H526" s="727"/>
      <c r="I526" s="727"/>
      <c r="J526" s="727"/>
      <c r="K526" s="727"/>
      <c r="L526" s="727"/>
    </row>
    <row r="527" spans="2:12" ht="12.75">
      <c r="B527" s="727"/>
      <c r="C527" s="727"/>
      <c r="D527" s="727"/>
      <c r="E527" s="727"/>
      <c r="F527" s="727"/>
      <c r="G527" s="727"/>
      <c r="H527" s="727"/>
      <c r="I527" s="727"/>
      <c r="J527" s="727"/>
      <c r="K527" s="727"/>
      <c r="L527" s="727"/>
    </row>
    <row r="528" spans="2:12" ht="12.75">
      <c r="B528" s="727"/>
      <c r="C528" s="727"/>
      <c r="D528" s="727"/>
      <c r="E528" s="727"/>
      <c r="F528" s="727"/>
      <c r="G528" s="727"/>
      <c r="H528" s="727"/>
      <c r="I528" s="727"/>
      <c r="J528" s="727"/>
      <c r="K528" s="727"/>
      <c r="L528" s="727"/>
    </row>
    <row r="529" spans="2:12" ht="12.75">
      <c r="B529" s="727"/>
      <c r="C529" s="727"/>
      <c r="D529" s="727"/>
      <c r="E529" s="727"/>
      <c r="F529" s="727"/>
      <c r="G529" s="727"/>
      <c r="H529" s="727"/>
      <c r="I529" s="727"/>
      <c r="J529" s="727"/>
      <c r="K529" s="727"/>
      <c r="L529" s="727"/>
    </row>
    <row r="530" spans="2:12" ht="12.75">
      <c r="B530" s="727"/>
      <c r="C530" s="727"/>
      <c r="D530" s="727"/>
      <c r="E530" s="727"/>
      <c r="F530" s="727"/>
      <c r="G530" s="727"/>
      <c r="H530" s="727"/>
      <c r="I530" s="727"/>
      <c r="J530" s="727"/>
      <c r="K530" s="727"/>
      <c r="L530" s="727"/>
    </row>
    <row r="531" spans="2:12" ht="12.75">
      <c r="B531" s="727"/>
      <c r="C531" s="727"/>
      <c r="D531" s="727"/>
      <c r="E531" s="727"/>
      <c r="F531" s="727"/>
      <c r="G531" s="727"/>
      <c r="H531" s="727"/>
      <c r="I531" s="727"/>
      <c r="J531" s="727"/>
      <c r="K531" s="727"/>
      <c r="L531" s="727"/>
    </row>
  </sheetData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206"/>
  <sheetViews>
    <sheetView workbookViewId="0" topLeftCell="A1">
      <selection activeCell="A2" sqref="A2"/>
    </sheetView>
  </sheetViews>
  <sheetFormatPr defaultColWidth="9.00390625" defaultRowHeight="12.75"/>
  <cols>
    <col min="1" max="1" width="30.125" style="0" customWidth="1"/>
    <col min="2" max="3" width="10.125" style="0" customWidth="1"/>
    <col min="4" max="4" width="9.75390625" style="0" customWidth="1"/>
    <col min="5" max="5" width="8.25390625" style="0" customWidth="1"/>
    <col min="6" max="6" width="9.75390625" style="0" customWidth="1"/>
    <col min="7" max="7" width="9.625" style="0" customWidth="1"/>
    <col min="8" max="8" width="11.25390625" style="0" customWidth="1"/>
    <col min="9" max="9" width="12.25390625" style="0" customWidth="1"/>
    <col min="10" max="10" width="8.25390625" style="0" customWidth="1"/>
    <col min="11" max="11" width="11.625" style="0" customWidth="1"/>
  </cols>
  <sheetData>
    <row r="1" spans="1:17" ht="15.75">
      <c r="A1" s="106" t="s">
        <v>437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17" ht="13.5" thickBo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 t="s">
        <v>35</v>
      </c>
      <c r="L2" s="107"/>
      <c r="M2" s="107"/>
      <c r="N2" s="107"/>
      <c r="O2" s="107"/>
      <c r="P2" s="107"/>
      <c r="Q2" s="107"/>
    </row>
    <row r="3" spans="1:17" ht="14.25" thickBot="1" thickTop="1">
      <c r="A3" s="108"/>
      <c r="B3" s="109"/>
      <c r="C3" s="110" t="s">
        <v>2</v>
      </c>
      <c r="D3" s="109"/>
      <c r="E3" s="109"/>
      <c r="F3" s="109"/>
      <c r="G3" s="111"/>
      <c r="H3" s="112" t="s">
        <v>36</v>
      </c>
      <c r="I3" s="113"/>
      <c r="J3" s="113"/>
      <c r="K3" s="114"/>
      <c r="L3" s="107"/>
      <c r="M3" s="107"/>
      <c r="N3" s="107"/>
      <c r="O3" s="107"/>
      <c r="P3" s="107"/>
      <c r="Q3" s="107"/>
    </row>
    <row r="4" spans="1:17" ht="12.75">
      <c r="A4" s="115"/>
      <c r="B4" s="8"/>
      <c r="C4" s="8"/>
      <c r="D4" s="8"/>
      <c r="E4" s="8" t="s">
        <v>6</v>
      </c>
      <c r="F4" s="8"/>
      <c r="G4" s="8"/>
      <c r="H4" s="116"/>
      <c r="I4" s="8"/>
      <c r="J4" s="8"/>
      <c r="K4" s="117" t="s">
        <v>12</v>
      </c>
      <c r="L4" s="107"/>
      <c r="M4" s="107"/>
      <c r="N4" s="107"/>
      <c r="O4" s="107"/>
      <c r="P4" s="107"/>
      <c r="Q4" s="107"/>
    </row>
    <row r="5" spans="1:17" ht="12.75">
      <c r="A5" s="118" t="s">
        <v>438</v>
      </c>
      <c r="B5" s="10" t="s">
        <v>31</v>
      </c>
      <c r="C5" s="10" t="s">
        <v>32</v>
      </c>
      <c r="D5" s="10" t="s">
        <v>5</v>
      </c>
      <c r="E5" s="10" t="s">
        <v>37</v>
      </c>
      <c r="F5" s="10" t="s">
        <v>7</v>
      </c>
      <c r="G5" s="10" t="s">
        <v>8</v>
      </c>
      <c r="H5" s="10" t="s">
        <v>38</v>
      </c>
      <c r="I5" s="10" t="s">
        <v>5</v>
      </c>
      <c r="J5" s="10" t="s">
        <v>6</v>
      </c>
      <c r="K5" s="117" t="s">
        <v>39</v>
      </c>
      <c r="L5" s="107"/>
      <c r="M5" s="107"/>
      <c r="N5" s="107"/>
      <c r="O5" s="107"/>
      <c r="P5" s="107"/>
      <c r="Q5" s="107"/>
    </row>
    <row r="6" spans="1:17" ht="13.5" thickBot="1">
      <c r="A6" s="119"/>
      <c r="B6" s="11"/>
      <c r="C6" s="11"/>
      <c r="D6" s="120">
        <v>40178</v>
      </c>
      <c r="E6" s="11">
        <v>2009</v>
      </c>
      <c r="F6" s="120">
        <v>39813</v>
      </c>
      <c r="G6" s="11" t="s">
        <v>29</v>
      </c>
      <c r="H6" s="11" t="s">
        <v>11</v>
      </c>
      <c r="I6" s="120">
        <v>40178</v>
      </c>
      <c r="J6" s="11"/>
      <c r="K6" s="121" t="s">
        <v>14</v>
      </c>
      <c r="L6" s="107"/>
      <c r="M6" s="107"/>
      <c r="N6" s="107"/>
      <c r="O6" s="107"/>
      <c r="P6" s="107"/>
      <c r="Q6" s="107"/>
    </row>
    <row r="7" spans="1:17" ht="13.5" thickTop="1">
      <c r="A7" s="122" t="s">
        <v>439</v>
      </c>
      <c r="B7" s="123">
        <v>1333977</v>
      </c>
      <c r="C7" s="124">
        <v>1408408.4</v>
      </c>
      <c r="D7" s="124">
        <v>1371596</v>
      </c>
      <c r="E7" s="125">
        <f>D7/C7*100</f>
        <v>97.38624109313749</v>
      </c>
      <c r="F7" s="124">
        <v>1130865.2</v>
      </c>
      <c r="G7" s="126">
        <f>D7/F7</f>
        <v>1.2128731169727391</v>
      </c>
      <c r="H7" s="124">
        <v>793916.2</v>
      </c>
      <c r="I7" s="124">
        <v>793897</v>
      </c>
      <c r="J7" s="124">
        <f>I7/H7*100</f>
        <v>99.99758160873907</v>
      </c>
      <c r="K7" s="127">
        <v>-113</v>
      </c>
      <c r="L7" s="107"/>
      <c r="M7" s="107"/>
      <c r="N7" s="107"/>
      <c r="O7" s="107"/>
      <c r="P7" s="107"/>
      <c r="Q7" s="107"/>
    </row>
    <row r="8" spans="1:17" ht="12.75">
      <c r="A8" s="122" t="s">
        <v>440</v>
      </c>
      <c r="B8" s="123">
        <v>102500</v>
      </c>
      <c r="C8" s="124">
        <v>104000</v>
      </c>
      <c r="D8" s="124">
        <v>104000</v>
      </c>
      <c r="E8" s="125">
        <f aca="true" t="shared" si="0" ref="E8:E16">D8/C8*100</f>
        <v>100</v>
      </c>
      <c r="F8" s="124">
        <v>99433</v>
      </c>
      <c r="G8" s="126">
        <f aca="true" t="shared" si="1" ref="G8:G16">D8/F8</f>
        <v>1.0459304255126567</v>
      </c>
      <c r="H8" s="124">
        <v>0</v>
      </c>
      <c r="I8" s="124">
        <v>0</v>
      </c>
      <c r="J8" s="124">
        <v>0</v>
      </c>
      <c r="K8" s="127">
        <v>0</v>
      </c>
      <c r="L8" s="107"/>
      <c r="M8" s="107"/>
      <c r="N8" s="107"/>
      <c r="O8" s="107"/>
      <c r="P8" s="107"/>
      <c r="Q8" s="107"/>
    </row>
    <row r="9" spans="1:17" ht="12.75">
      <c r="A9" s="122" t="s">
        <v>441</v>
      </c>
      <c r="B9" s="123">
        <v>153830</v>
      </c>
      <c r="C9" s="124">
        <v>185603.7</v>
      </c>
      <c r="D9" s="124">
        <v>185498</v>
      </c>
      <c r="E9" s="125">
        <f t="shared" si="0"/>
        <v>99.94305070426935</v>
      </c>
      <c r="F9" s="124">
        <v>113315.9</v>
      </c>
      <c r="G9" s="126">
        <f t="shared" si="1"/>
        <v>1.6369988677670124</v>
      </c>
      <c r="H9" s="124">
        <v>0</v>
      </c>
      <c r="I9" s="124">
        <v>0</v>
      </c>
      <c r="J9" s="124">
        <v>0</v>
      </c>
      <c r="K9" s="127">
        <v>0</v>
      </c>
      <c r="L9" s="107"/>
      <c r="M9" s="107"/>
      <c r="N9" s="107"/>
      <c r="O9" s="107"/>
      <c r="P9" s="107"/>
      <c r="Q9" s="107"/>
    </row>
    <row r="10" spans="1:17" ht="11.25" customHeight="1">
      <c r="A10" s="122" t="s">
        <v>442</v>
      </c>
      <c r="B10" s="123">
        <v>15000</v>
      </c>
      <c r="C10" s="124">
        <v>11124</v>
      </c>
      <c r="D10" s="124">
        <v>11123.9</v>
      </c>
      <c r="E10" s="125">
        <f t="shared" si="0"/>
        <v>99.99910104279036</v>
      </c>
      <c r="F10" s="124">
        <v>5304.4</v>
      </c>
      <c r="G10" s="126">
        <f t="shared" si="1"/>
        <v>2.0971080612321846</v>
      </c>
      <c r="H10" s="124">
        <v>0</v>
      </c>
      <c r="I10" s="124">
        <v>0</v>
      </c>
      <c r="J10" s="124">
        <v>0</v>
      </c>
      <c r="K10" s="127">
        <v>0</v>
      </c>
      <c r="L10" s="107"/>
      <c r="M10" s="107"/>
      <c r="N10" s="107"/>
      <c r="O10" s="107"/>
      <c r="P10" s="107"/>
      <c r="Q10" s="107"/>
    </row>
    <row r="11" spans="1:17" ht="12.75">
      <c r="A11" s="122" t="s">
        <v>70</v>
      </c>
      <c r="B11" s="123">
        <v>0</v>
      </c>
      <c r="C11" s="124">
        <v>5000</v>
      </c>
      <c r="D11" s="124">
        <v>5000</v>
      </c>
      <c r="E11" s="125">
        <f t="shared" si="0"/>
        <v>100</v>
      </c>
      <c r="F11" s="124">
        <v>5000</v>
      </c>
      <c r="G11" s="126">
        <f t="shared" si="1"/>
        <v>1</v>
      </c>
      <c r="H11" s="124">
        <v>0</v>
      </c>
      <c r="I11" s="124">
        <v>0</v>
      </c>
      <c r="J11" s="124">
        <v>0</v>
      </c>
      <c r="K11" s="127">
        <v>0</v>
      </c>
      <c r="L11" s="107"/>
      <c r="M11" s="107"/>
      <c r="N11" s="107"/>
      <c r="O11" s="107"/>
      <c r="P11" s="107"/>
      <c r="Q11" s="107"/>
    </row>
    <row r="12" spans="1:17" ht="12.75">
      <c r="A12" s="122" t="s">
        <v>443</v>
      </c>
      <c r="B12" s="128">
        <v>0</v>
      </c>
      <c r="C12" s="124">
        <v>0</v>
      </c>
      <c r="D12" s="124">
        <v>0</v>
      </c>
      <c r="E12" s="125">
        <v>0</v>
      </c>
      <c r="F12" s="124">
        <v>3578.8</v>
      </c>
      <c r="G12" s="126">
        <f t="shared" si="1"/>
        <v>0</v>
      </c>
      <c r="H12" s="124">
        <v>0</v>
      </c>
      <c r="I12" s="124">
        <v>0</v>
      </c>
      <c r="J12" s="124">
        <v>0</v>
      </c>
      <c r="K12" s="129">
        <v>0</v>
      </c>
      <c r="L12" s="107"/>
      <c r="M12" s="107"/>
      <c r="N12" s="107"/>
      <c r="O12" s="107"/>
      <c r="P12" s="107"/>
      <c r="Q12" s="107"/>
    </row>
    <row r="13" spans="1:17" ht="12.75">
      <c r="A13" s="115" t="s">
        <v>444</v>
      </c>
      <c r="B13" s="128">
        <v>0</v>
      </c>
      <c r="C13" s="124">
        <v>0</v>
      </c>
      <c r="D13" s="124">
        <v>0</v>
      </c>
      <c r="E13" s="125">
        <v>0</v>
      </c>
      <c r="F13" s="131">
        <v>0.1</v>
      </c>
      <c r="G13" s="126">
        <f t="shared" si="1"/>
        <v>0</v>
      </c>
      <c r="H13" s="124">
        <v>0</v>
      </c>
      <c r="I13" s="124">
        <v>0</v>
      </c>
      <c r="J13" s="124">
        <v>0</v>
      </c>
      <c r="K13" s="129">
        <v>0</v>
      </c>
      <c r="L13" s="107"/>
      <c r="M13" s="107"/>
      <c r="N13" s="107"/>
      <c r="O13" s="107"/>
      <c r="P13" s="107"/>
      <c r="Q13" s="107"/>
    </row>
    <row r="14" spans="1:17" ht="12.75">
      <c r="A14" s="122" t="s">
        <v>445</v>
      </c>
      <c r="B14" s="128">
        <v>0</v>
      </c>
      <c r="C14" s="124">
        <v>1373.9</v>
      </c>
      <c r="D14" s="124">
        <v>1373.9</v>
      </c>
      <c r="E14" s="125">
        <f t="shared" si="0"/>
        <v>100</v>
      </c>
      <c r="F14" s="124">
        <v>0</v>
      </c>
      <c r="G14" s="126">
        <v>0</v>
      </c>
      <c r="H14" s="124">
        <v>0</v>
      </c>
      <c r="I14" s="124">
        <v>0</v>
      </c>
      <c r="J14" s="124">
        <v>0</v>
      </c>
      <c r="K14" s="129">
        <v>0</v>
      </c>
      <c r="L14" s="107"/>
      <c r="M14" s="107"/>
      <c r="N14" s="107"/>
      <c r="O14" s="107"/>
      <c r="P14" s="107"/>
      <c r="Q14" s="107"/>
    </row>
    <row r="15" spans="1:17" ht="13.5" thickBot="1">
      <c r="A15" s="115" t="s">
        <v>446</v>
      </c>
      <c r="B15" s="130">
        <v>0</v>
      </c>
      <c r="C15" s="131">
        <v>0.2</v>
      </c>
      <c r="D15" s="131">
        <v>0.2</v>
      </c>
      <c r="E15" s="198">
        <f t="shared" si="0"/>
        <v>100</v>
      </c>
      <c r="F15" s="131">
        <v>0</v>
      </c>
      <c r="G15" s="133">
        <v>0</v>
      </c>
      <c r="H15" s="131">
        <v>0</v>
      </c>
      <c r="I15" s="131">
        <v>0</v>
      </c>
      <c r="J15" s="131">
        <v>0</v>
      </c>
      <c r="K15" s="134">
        <v>0</v>
      </c>
      <c r="L15" s="107"/>
      <c r="M15" s="107"/>
      <c r="N15" s="107"/>
      <c r="O15" s="107"/>
      <c r="P15" s="107"/>
      <c r="Q15" s="107"/>
    </row>
    <row r="16" spans="1:17" ht="13.5" thickBot="1">
      <c r="A16" s="135" t="s">
        <v>43</v>
      </c>
      <c r="B16" s="136">
        <f>SUM(B7:B15)</f>
        <v>1605307</v>
      </c>
      <c r="C16" s="137">
        <f>SUM(C7:C15)</f>
        <v>1715510.1999999997</v>
      </c>
      <c r="D16" s="137">
        <f>SUM(D7:D15)</f>
        <v>1678591.9999999998</v>
      </c>
      <c r="E16" s="138">
        <f t="shared" si="0"/>
        <v>97.84797548857476</v>
      </c>
      <c r="F16" s="861">
        <f>SUM(F7:F15)</f>
        <v>1357497.4</v>
      </c>
      <c r="G16" s="138">
        <f t="shared" si="1"/>
        <v>1.2365342283528498</v>
      </c>
      <c r="H16" s="137">
        <f>SUM(H7:H15)</f>
        <v>793916.2</v>
      </c>
      <c r="I16" s="137">
        <f>SUM(I7:I15)</f>
        <v>793897</v>
      </c>
      <c r="J16" s="137">
        <v>100</v>
      </c>
      <c r="K16" s="139">
        <v>-113</v>
      </c>
      <c r="L16" s="107"/>
      <c r="M16" s="107"/>
      <c r="N16" s="107"/>
      <c r="O16" s="107"/>
      <c r="P16" s="107"/>
      <c r="Q16" s="107"/>
    </row>
    <row r="17" spans="1:17" ht="13.5" thickBot="1">
      <c r="A17" s="140"/>
      <c r="B17" s="141"/>
      <c r="C17" s="142" t="s">
        <v>18</v>
      </c>
      <c r="D17" s="143"/>
      <c r="E17" s="144"/>
      <c r="F17" s="144"/>
      <c r="G17" s="145"/>
      <c r="H17" s="146" t="s">
        <v>44</v>
      </c>
      <c r="I17" s="862"/>
      <c r="J17" s="862"/>
      <c r="K17" s="863"/>
      <c r="L17" s="107"/>
      <c r="M17" s="107"/>
      <c r="N17" s="107"/>
      <c r="O17" s="107"/>
      <c r="P17" s="107"/>
      <c r="Q17" s="107"/>
    </row>
    <row r="18" spans="1:17" ht="12.75">
      <c r="A18" s="115"/>
      <c r="B18" s="8"/>
      <c r="C18" s="8"/>
      <c r="D18" s="8"/>
      <c r="E18" s="8" t="s">
        <v>6</v>
      </c>
      <c r="F18" s="8"/>
      <c r="G18" s="8"/>
      <c r="H18" s="116"/>
      <c r="I18" s="8"/>
      <c r="J18" s="8"/>
      <c r="K18" s="117" t="s">
        <v>12</v>
      </c>
      <c r="L18" s="107"/>
      <c r="M18" s="107"/>
      <c r="N18" s="107"/>
      <c r="O18" s="107"/>
      <c r="P18" s="107"/>
      <c r="Q18" s="107"/>
    </row>
    <row r="19" spans="1:17" ht="12.75">
      <c r="A19" s="118" t="s">
        <v>45</v>
      </c>
      <c r="B19" s="10" t="s">
        <v>31</v>
      </c>
      <c r="C19" s="10" t="s">
        <v>32</v>
      </c>
      <c r="D19" s="10" t="s">
        <v>5</v>
      </c>
      <c r="E19" s="10" t="s">
        <v>37</v>
      </c>
      <c r="F19" s="10" t="s">
        <v>7</v>
      </c>
      <c r="G19" s="10" t="s">
        <v>8</v>
      </c>
      <c r="H19" s="10" t="s">
        <v>38</v>
      </c>
      <c r="I19" s="10" t="s">
        <v>5</v>
      </c>
      <c r="J19" s="10" t="s">
        <v>6</v>
      </c>
      <c r="K19" s="117" t="s">
        <v>39</v>
      </c>
      <c r="L19" s="107"/>
      <c r="M19" s="107"/>
      <c r="N19" s="107"/>
      <c r="O19" s="107"/>
      <c r="P19" s="107"/>
      <c r="Q19" s="107"/>
    </row>
    <row r="20" spans="1:17" ht="13.5" thickBot="1">
      <c r="A20" s="119"/>
      <c r="B20" s="11"/>
      <c r="C20" s="11"/>
      <c r="D20" s="120">
        <v>40178</v>
      </c>
      <c r="E20" s="11">
        <v>2009</v>
      </c>
      <c r="F20" s="120">
        <v>39813</v>
      </c>
      <c r="G20" s="11" t="s">
        <v>29</v>
      </c>
      <c r="H20" s="11" t="s">
        <v>11</v>
      </c>
      <c r="I20" s="120">
        <v>40178</v>
      </c>
      <c r="J20" s="11"/>
      <c r="K20" s="121" t="s">
        <v>14</v>
      </c>
      <c r="L20" s="107"/>
      <c r="M20" s="107"/>
      <c r="N20" s="107"/>
      <c r="O20" s="107"/>
      <c r="P20" s="107"/>
      <c r="Q20" s="107"/>
    </row>
    <row r="21" spans="1:17" ht="13.5" thickTop="1">
      <c r="A21" s="148" t="s">
        <v>447</v>
      </c>
      <c r="B21" s="149">
        <v>238493</v>
      </c>
      <c r="C21" s="150">
        <v>270764</v>
      </c>
      <c r="D21" s="150">
        <v>270764</v>
      </c>
      <c r="E21" s="126">
        <f>D21/C21*100</f>
        <v>100</v>
      </c>
      <c r="F21" s="150">
        <v>220644</v>
      </c>
      <c r="G21" s="151">
        <f>D21/F21</f>
        <v>1.2271532423270064</v>
      </c>
      <c r="H21" s="150">
        <v>82660</v>
      </c>
      <c r="I21" s="150">
        <v>75834</v>
      </c>
      <c r="J21" s="864">
        <f>I21/H21*100</f>
        <v>91.74207597386886</v>
      </c>
      <c r="K21" s="152">
        <v>-46</v>
      </c>
      <c r="L21" s="107"/>
      <c r="M21" s="107"/>
      <c r="N21" s="107"/>
      <c r="O21" s="107"/>
      <c r="P21" s="107"/>
      <c r="Q21" s="107"/>
    </row>
    <row r="22" spans="1:17" ht="13.5" thickBot="1">
      <c r="A22" s="122" t="s">
        <v>448</v>
      </c>
      <c r="B22" s="153">
        <v>38258</v>
      </c>
      <c r="C22" s="124">
        <v>6376</v>
      </c>
      <c r="D22" s="124">
        <v>6376</v>
      </c>
      <c r="E22" s="133">
        <f>D22/C22*100</f>
        <v>100</v>
      </c>
      <c r="F22" s="197">
        <v>42742</v>
      </c>
      <c r="G22" s="156">
        <f>D22/F22</f>
        <v>0.14917411445416687</v>
      </c>
      <c r="H22" s="157">
        <v>12144</v>
      </c>
      <c r="I22" s="157">
        <v>1986</v>
      </c>
      <c r="J22" s="155">
        <f>I22/H22*100</f>
        <v>16.35375494071146</v>
      </c>
      <c r="K22" s="159">
        <v>0</v>
      </c>
      <c r="L22" s="107"/>
      <c r="M22" s="107"/>
      <c r="N22" s="107"/>
      <c r="O22" s="107"/>
      <c r="P22" s="107"/>
      <c r="Q22" s="107"/>
    </row>
    <row r="23" spans="1:17" ht="13.5" thickBot="1">
      <c r="A23" s="135" t="s">
        <v>20</v>
      </c>
      <c r="B23" s="160">
        <f>SUM(B21:B22)</f>
        <v>276751</v>
      </c>
      <c r="C23" s="137">
        <f>SUM(C21:C22)</f>
        <v>277140</v>
      </c>
      <c r="D23" s="186">
        <f>SUM(D21:D22)</f>
        <v>277140</v>
      </c>
      <c r="E23" s="865">
        <f>D23/C23*100</f>
        <v>100</v>
      </c>
      <c r="F23" s="755">
        <v>263386</v>
      </c>
      <c r="G23" s="757">
        <f>D23/F23</f>
        <v>1.0522199357596835</v>
      </c>
      <c r="H23" s="866">
        <f>SUM(H21:H22)</f>
        <v>94804</v>
      </c>
      <c r="I23" s="137">
        <f>SUM(I21:I22)</f>
        <v>77820</v>
      </c>
      <c r="J23" s="861">
        <f>I23/H23*100</f>
        <v>82.08514408674739</v>
      </c>
      <c r="K23" s="139">
        <v>-46</v>
      </c>
      <c r="L23" s="107"/>
      <c r="M23" s="107"/>
      <c r="N23" s="107"/>
      <c r="O23" s="107"/>
      <c r="P23" s="107"/>
      <c r="Q23" s="107"/>
    </row>
    <row r="24" spans="1:17" ht="13.5" thickBot="1">
      <c r="A24" s="163"/>
      <c r="B24" s="164"/>
      <c r="C24" s="142" t="s">
        <v>79</v>
      </c>
      <c r="D24" s="143"/>
      <c r="E24" s="144"/>
      <c r="F24" s="144"/>
      <c r="G24" s="867"/>
      <c r="H24" s="146" t="s">
        <v>44</v>
      </c>
      <c r="I24" s="146"/>
      <c r="J24" s="146"/>
      <c r="K24" s="147"/>
      <c r="L24" s="107"/>
      <c r="M24" s="107"/>
      <c r="N24" s="107"/>
      <c r="O24" s="107"/>
      <c r="P24" s="107"/>
      <c r="Q24" s="107"/>
    </row>
    <row r="25" spans="1:17" ht="12.75">
      <c r="A25" s="115"/>
      <c r="B25" s="8"/>
      <c r="C25" s="8"/>
      <c r="D25" s="8"/>
      <c r="E25" s="8" t="s">
        <v>6</v>
      </c>
      <c r="F25" s="8"/>
      <c r="G25" s="8"/>
      <c r="H25" s="116"/>
      <c r="I25" s="8"/>
      <c r="J25" s="8"/>
      <c r="K25" s="117" t="s">
        <v>12</v>
      </c>
      <c r="L25" s="107"/>
      <c r="M25" s="107"/>
      <c r="N25" s="107"/>
      <c r="O25" s="107"/>
      <c r="P25" s="107"/>
      <c r="Q25" s="107"/>
    </row>
    <row r="26" spans="1:17" ht="12.75">
      <c r="A26" s="118" t="s">
        <v>449</v>
      </c>
      <c r="B26" s="10" t="s">
        <v>31</v>
      </c>
      <c r="C26" s="10" t="s">
        <v>32</v>
      </c>
      <c r="D26" s="10" t="s">
        <v>5</v>
      </c>
      <c r="E26" s="10" t="s">
        <v>37</v>
      </c>
      <c r="F26" s="10" t="s">
        <v>7</v>
      </c>
      <c r="G26" s="10" t="s">
        <v>8</v>
      </c>
      <c r="H26" s="10" t="s">
        <v>38</v>
      </c>
      <c r="I26" s="10" t="s">
        <v>5</v>
      </c>
      <c r="J26" s="10" t="s">
        <v>6</v>
      </c>
      <c r="K26" s="117" t="s">
        <v>39</v>
      </c>
      <c r="L26" s="107"/>
      <c r="M26" s="107"/>
      <c r="N26" s="107"/>
      <c r="O26" s="107"/>
      <c r="P26" s="107"/>
      <c r="Q26" s="107"/>
    </row>
    <row r="27" spans="1:17" ht="13.5" thickBot="1">
      <c r="A27" s="115"/>
      <c r="B27" s="10"/>
      <c r="C27" s="10"/>
      <c r="D27" s="120">
        <v>40178</v>
      </c>
      <c r="E27" s="11">
        <v>2009</v>
      </c>
      <c r="F27" s="120">
        <v>39813</v>
      </c>
      <c r="G27" s="11" t="s">
        <v>29</v>
      </c>
      <c r="H27" s="11" t="s">
        <v>11</v>
      </c>
      <c r="I27" s="120">
        <v>40178</v>
      </c>
      <c r="J27" s="11"/>
      <c r="K27" s="121" t="s">
        <v>14</v>
      </c>
      <c r="L27" s="107"/>
      <c r="M27" s="107"/>
      <c r="N27" s="107"/>
      <c r="O27" s="107"/>
      <c r="P27" s="107"/>
      <c r="Q27" s="107"/>
    </row>
    <row r="28" spans="1:17" ht="14.25" thickBot="1" thickTop="1">
      <c r="A28" s="868" t="s">
        <v>450</v>
      </c>
      <c r="B28" s="869">
        <v>0</v>
      </c>
      <c r="C28" s="870">
        <v>40000</v>
      </c>
      <c r="D28" s="870">
        <v>40000</v>
      </c>
      <c r="E28" s="871">
        <v>100</v>
      </c>
      <c r="F28" s="870">
        <v>40000</v>
      </c>
      <c r="G28" s="871">
        <f>D28/F28</f>
        <v>1</v>
      </c>
      <c r="H28" s="872" t="s">
        <v>82</v>
      </c>
      <c r="I28" s="873" t="s">
        <v>82</v>
      </c>
      <c r="J28" s="874" t="s">
        <v>82</v>
      </c>
      <c r="K28" s="875" t="s">
        <v>82</v>
      </c>
      <c r="L28" s="107"/>
      <c r="M28" s="107"/>
      <c r="N28" s="107"/>
      <c r="O28" s="107"/>
      <c r="P28" s="107"/>
      <c r="Q28" s="107"/>
    </row>
    <row r="29" spans="1:17" ht="13.5" thickBot="1">
      <c r="A29" s="876" t="s">
        <v>52</v>
      </c>
      <c r="B29" s="877">
        <v>0</v>
      </c>
      <c r="C29" s="878">
        <v>40000</v>
      </c>
      <c r="D29" s="878">
        <v>40000</v>
      </c>
      <c r="E29" s="879">
        <v>100</v>
      </c>
      <c r="F29" s="878">
        <v>40000</v>
      </c>
      <c r="G29" s="879">
        <v>1</v>
      </c>
      <c r="H29" s="880" t="s">
        <v>82</v>
      </c>
      <c r="I29" s="881" t="s">
        <v>82</v>
      </c>
      <c r="J29" s="882" t="s">
        <v>82</v>
      </c>
      <c r="K29" s="883" t="s">
        <v>82</v>
      </c>
      <c r="L29" s="107"/>
      <c r="M29" s="107"/>
      <c r="N29" s="107"/>
      <c r="O29" s="107"/>
      <c r="P29" s="107"/>
      <c r="Q29" s="107"/>
    </row>
    <row r="30" spans="1:17" ht="13.5" thickTop="1">
      <c r="A30" s="884"/>
      <c r="B30" s="885"/>
      <c r="C30" s="886"/>
      <c r="D30" s="886"/>
      <c r="E30" s="886" t="s">
        <v>6</v>
      </c>
      <c r="F30" s="886"/>
      <c r="G30" s="886"/>
      <c r="H30" s="887"/>
      <c r="I30" s="298"/>
      <c r="J30" s="298"/>
      <c r="K30" s="299"/>
      <c r="L30" s="107"/>
      <c r="M30" s="107"/>
      <c r="N30" s="107"/>
      <c r="O30" s="107"/>
      <c r="P30" s="107"/>
      <c r="Q30" s="107"/>
    </row>
    <row r="31" spans="1:17" ht="12.75">
      <c r="A31" s="118"/>
      <c r="B31" s="10" t="s">
        <v>31</v>
      </c>
      <c r="C31" s="10" t="s">
        <v>32</v>
      </c>
      <c r="D31" s="10" t="s">
        <v>5</v>
      </c>
      <c r="E31" s="10" t="s">
        <v>37</v>
      </c>
      <c r="F31" s="10" t="s">
        <v>7</v>
      </c>
      <c r="G31" s="10" t="s">
        <v>8</v>
      </c>
      <c r="H31" s="168"/>
      <c r="I31" s="171"/>
      <c r="J31" s="171"/>
      <c r="K31" s="172"/>
      <c r="L31" s="107"/>
      <c r="M31" s="107"/>
      <c r="N31" s="107"/>
      <c r="O31" s="107"/>
      <c r="P31" s="107"/>
      <c r="Q31" s="107"/>
    </row>
    <row r="32" spans="1:17" ht="13.5" thickBot="1">
      <c r="A32" s="119"/>
      <c r="B32" s="888"/>
      <c r="C32" s="11"/>
      <c r="D32" s="120">
        <v>40178</v>
      </c>
      <c r="E32" s="11">
        <v>2009</v>
      </c>
      <c r="F32" s="120">
        <v>39813</v>
      </c>
      <c r="G32" s="11" t="s">
        <v>29</v>
      </c>
      <c r="H32" s="173"/>
      <c r="I32" s="174"/>
      <c r="J32" s="174"/>
      <c r="K32" s="175"/>
      <c r="L32" s="107"/>
      <c r="M32" s="107"/>
      <c r="N32" s="107"/>
      <c r="O32" s="107"/>
      <c r="P32" s="107"/>
      <c r="Q32" s="107"/>
    </row>
    <row r="33" spans="1:17" ht="13.5" thickTop="1">
      <c r="A33" s="115" t="s">
        <v>53</v>
      </c>
      <c r="B33" s="189"/>
      <c r="C33" s="864"/>
      <c r="D33" s="864"/>
      <c r="E33" s="889"/>
      <c r="F33" s="864"/>
      <c r="G33" s="889"/>
      <c r="H33" s="107"/>
      <c r="I33" s="107"/>
      <c r="J33" s="107"/>
      <c r="K33" s="172"/>
      <c r="L33" s="107"/>
      <c r="M33" s="107"/>
      <c r="N33" s="107"/>
      <c r="O33" s="107"/>
      <c r="P33" s="107"/>
      <c r="Q33" s="107"/>
    </row>
    <row r="34" spans="1:17" ht="12.75">
      <c r="A34" s="191" t="s">
        <v>54</v>
      </c>
      <c r="B34" s="192">
        <f>B16+B23</f>
        <v>1882058</v>
      </c>
      <c r="C34" s="154">
        <f>C16+C23+C29</f>
        <v>2032650.1999999997</v>
      </c>
      <c r="D34" s="154">
        <f>D16+D23+D29</f>
        <v>1995731.9999999998</v>
      </c>
      <c r="E34" s="126">
        <f>D34/C34*100</f>
        <v>98.18374061606862</v>
      </c>
      <c r="F34" s="154">
        <f>F16+F23+F29</f>
        <v>1660883.4</v>
      </c>
      <c r="G34" s="126">
        <f>D34/F34</f>
        <v>1.2016087342434754</v>
      </c>
      <c r="H34" s="193"/>
      <c r="I34" s="193"/>
      <c r="J34" s="193"/>
      <c r="K34" s="194"/>
      <c r="L34" s="107"/>
      <c r="M34" s="107"/>
      <c r="N34" s="107"/>
      <c r="O34" s="107"/>
      <c r="P34" s="107"/>
      <c r="Q34" s="107"/>
    </row>
    <row r="35" spans="1:17" ht="12.75">
      <c r="A35" s="195"/>
      <c r="B35" s="196"/>
      <c r="C35" s="197"/>
      <c r="D35" s="197"/>
      <c r="E35" s="198"/>
      <c r="F35" s="197"/>
      <c r="G35" s="198"/>
      <c r="H35" s="199"/>
      <c r="I35" s="199"/>
      <c r="J35" s="199"/>
      <c r="K35" s="200"/>
      <c r="L35" s="107"/>
      <c r="M35" s="107"/>
      <c r="N35" s="107"/>
      <c r="O35" s="107"/>
      <c r="P35" s="107"/>
      <c r="Q35" s="107"/>
    </row>
    <row r="36" spans="1:17" ht="12.75">
      <c r="A36" s="191" t="s">
        <v>24</v>
      </c>
      <c r="B36" s="192">
        <v>27651.7</v>
      </c>
      <c r="C36" s="154">
        <v>43499.5</v>
      </c>
      <c r="D36" s="154">
        <v>38961.2</v>
      </c>
      <c r="E36" s="126">
        <f>D36/C36*100</f>
        <v>89.56700651731629</v>
      </c>
      <c r="F36" s="154">
        <v>35800.01</v>
      </c>
      <c r="G36" s="126">
        <f>D36/F36</f>
        <v>1.088301371982857</v>
      </c>
      <c r="H36" s="193"/>
      <c r="I36" s="193"/>
      <c r="J36" s="193"/>
      <c r="K36" s="194"/>
      <c r="L36" s="107"/>
      <c r="M36" s="107"/>
      <c r="N36" s="107"/>
      <c r="O36" s="107"/>
      <c r="P36" s="107"/>
      <c r="Q36" s="107"/>
    </row>
    <row r="37" spans="1:17" ht="12.75">
      <c r="A37" s="115"/>
      <c r="B37" s="189"/>
      <c r="C37" s="131"/>
      <c r="D37" s="131"/>
      <c r="E37" s="133"/>
      <c r="F37" s="131"/>
      <c r="G37" s="133"/>
      <c r="H37" s="107"/>
      <c r="I37" s="107"/>
      <c r="J37" s="107"/>
      <c r="K37" s="172"/>
      <c r="L37" s="107"/>
      <c r="M37" s="107"/>
      <c r="N37" s="107"/>
      <c r="O37" s="107"/>
      <c r="P37" s="107"/>
      <c r="Q37" s="107"/>
    </row>
    <row r="38" spans="1:17" ht="13.5" thickBot="1">
      <c r="A38" s="201" t="s">
        <v>25</v>
      </c>
      <c r="B38" s="202">
        <f>SUM(B34:B37)</f>
        <v>1909709.7</v>
      </c>
      <c r="C38" s="203">
        <f>SUM(C34:C37)</f>
        <v>2076149.6999999997</v>
      </c>
      <c r="D38" s="203">
        <f>SUM(D34:D37)</f>
        <v>2034693.1999999997</v>
      </c>
      <c r="E38" s="204">
        <f>D38/C38*100</f>
        <v>98.00320275556238</v>
      </c>
      <c r="F38" s="203">
        <v>1696683.41</v>
      </c>
      <c r="G38" s="204">
        <f>D38/F38</f>
        <v>1.1992179495643207</v>
      </c>
      <c r="H38" s="205"/>
      <c r="I38" s="205"/>
      <c r="J38" s="205"/>
      <c r="K38" s="206"/>
      <c r="L38" s="107"/>
      <c r="M38" s="107"/>
      <c r="N38" s="107"/>
      <c r="O38" s="107"/>
      <c r="P38" s="107"/>
      <c r="Q38" s="107"/>
    </row>
    <row r="39" spans="1:17" ht="13.5" thickTop="1">
      <c r="A39" s="207"/>
      <c r="B39" s="208"/>
      <c r="C39" s="208"/>
      <c r="D39" s="890"/>
      <c r="E39" s="209"/>
      <c r="F39" s="208"/>
      <c r="G39" s="209"/>
      <c r="H39" s="171"/>
      <c r="I39" s="171"/>
      <c r="J39" s="171"/>
      <c r="K39" s="298"/>
      <c r="L39" s="171"/>
      <c r="M39" s="107"/>
      <c r="N39" s="107"/>
      <c r="O39" s="107"/>
      <c r="P39" s="107"/>
      <c r="Q39" s="107"/>
    </row>
    <row r="40" spans="1:17" ht="12.75">
      <c r="A40" s="107"/>
      <c r="B40" s="208"/>
      <c r="C40" s="208"/>
      <c r="D40" s="208"/>
      <c r="E40" s="209"/>
      <c r="F40" s="208"/>
      <c r="G40" s="209"/>
      <c r="H40" s="171"/>
      <c r="I40" s="171"/>
      <c r="J40" s="171"/>
      <c r="K40" s="171"/>
      <c r="L40" s="171"/>
      <c r="M40" s="107"/>
      <c r="N40" s="107"/>
      <c r="O40" s="107"/>
      <c r="P40" s="107"/>
      <c r="Q40" s="107"/>
    </row>
    <row r="41" spans="1:17" ht="12.75">
      <c r="A41" s="207"/>
      <c r="B41" s="208"/>
      <c r="C41" s="208"/>
      <c r="D41" s="208"/>
      <c r="E41" s="209"/>
      <c r="F41" s="208"/>
      <c r="G41" s="209"/>
      <c r="H41" s="171"/>
      <c r="I41" s="171"/>
      <c r="J41" s="171"/>
      <c r="K41" s="171"/>
      <c r="L41" s="171"/>
      <c r="M41" s="107"/>
      <c r="N41" s="107"/>
      <c r="O41" s="107"/>
      <c r="P41" s="107"/>
      <c r="Q41" s="107"/>
    </row>
    <row r="42" spans="1:17" ht="12.75">
      <c r="A42" s="207"/>
      <c r="B42" s="208"/>
      <c r="C42" s="208"/>
      <c r="D42" s="208"/>
      <c r="E42" s="209"/>
      <c r="F42" s="208"/>
      <c r="G42" s="209"/>
      <c r="H42" s="171"/>
      <c r="I42" s="171"/>
      <c r="J42" s="171"/>
      <c r="K42" s="171"/>
      <c r="L42" s="171"/>
      <c r="M42" s="107"/>
      <c r="N42" s="107"/>
      <c r="O42" s="107"/>
      <c r="P42" s="107"/>
      <c r="Q42" s="107"/>
    </row>
    <row r="43" spans="5:17" ht="12.75">
      <c r="E43" s="209"/>
      <c r="F43" s="208"/>
      <c r="G43" s="209"/>
      <c r="H43" s="171"/>
      <c r="I43" s="171"/>
      <c r="J43" s="171"/>
      <c r="K43" s="171"/>
      <c r="L43" s="171"/>
      <c r="M43" s="107"/>
      <c r="N43" s="107"/>
      <c r="O43" s="107"/>
      <c r="P43" s="107"/>
      <c r="Q43" s="107"/>
    </row>
    <row r="44" spans="5:17" ht="12.75">
      <c r="E44" s="209"/>
      <c r="F44" s="208"/>
      <c r="G44" s="209"/>
      <c r="H44" s="171"/>
      <c r="I44" s="171"/>
      <c r="J44" s="171"/>
      <c r="K44" s="171"/>
      <c r="L44" s="171"/>
      <c r="M44" s="107"/>
      <c r="N44" s="107"/>
      <c r="O44" s="107"/>
      <c r="P44" s="107"/>
      <c r="Q44" s="107"/>
    </row>
    <row r="45" spans="5:17" ht="12.75">
      <c r="E45" s="209"/>
      <c r="F45" s="208"/>
      <c r="G45" s="209"/>
      <c r="H45" s="171"/>
      <c r="I45" s="171"/>
      <c r="J45" s="171"/>
      <c r="K45" s="171"/>
      <c r="L45" s="171"/>
      <c r="M45" s="107"/>
      <c r="N45" s="107"/>
      <c r="O45" s="107"/>
      <c r="P45" s="107"/>
      <c r="Q45" s="107"/>
    </row>
    <row r="46" spans="5:17" ht="12.75">
      <c r="E46" s="209"/>
      <c r="F46" s="208"/>
      <c r="G46" s="209"/>
      <c r="H46" s="171"/>
      <c r="I46" s="171"/>
      <c r="J46" s="171"/>
      <c r="K46" s="171"/>
      <c r="L46" s="171"/>
      <c r="M46" s="107"/>
      <c r="N46" s="107"/>
      <c r="O46" s="107"/>
      <c r="P46" s="107"/>
      <c r="Q46" s="107"/>
    </row>
    <row r="47" spans="5:17" ht="12.75">
      <c r="E47" s="209"/>
      <c r="F47" s="208"/>
      <c r="G47" s="209"/>
      <c r="H47" s="171"/>
      <c r="I47" s="171"/>
      <c r="J47" s="171"/>
      <c r="K47" s="171"/>
      <c r="L47" s="171"/>
      <c r="M47" s="107"/>
      <c r="N47" s="107"/>
      <c r="O47" s="107"/>
      <c r="P47" s="107"/>
      <c r="Q47" s="107"/>
    </row>
    <row r="48" spans="5:17" ht="12.75">
      <c r="E48" s="209"/>
      <c r="F48" s="208"/>
      <c r="G48" s="209"/>
      <c r="H48" s="171"/>
      <c r="I48" s="171"/>
      <c r="J48" s="171"/>
      <c r="K48" s="171"/>
      <c r="L48" s="171"/>
      <c r="M48" s="107"/>
      <c r="N48" s="107"/>
      <c r="O48" s="107"/>
      <c r="P48" s="107"/>
      <c r="Q48" s="107"/>
    </row>
    <row r="49" spans="5:17" ht="12.75">
      <c r="E49" s="209"/>
      <c r="F49" s="208"/>
      <c r="G49" s="209"/>
      <c r="H49" s="171"/>
      <c r="I49" s="171"/>
      <c r="J49" s="171"/>
      <c r="K49" s="171"/>
      <c r="L49" s="171"/>
      <c r="M49" s="107"/>
      <c r="N49" s="107"/>
      <c r="O49" s="107"/>
      <c r="P49" s="107"/>
      <c r="Q49" s="107"/>
    </row>
    <row r="50" spans="5:17" ht="12.75">
      <c r="E50" s="209"/>
      <c r="F50" s="208"/>
      <c r="G50" s="209"/>
      <c r="H50" s="171"/>
      <c r="I50" s="171"/>
      <c r="J50" s="171"/>
      <c r="K50" s="171"/>
      <c r="L50" s="171"/>
      <c r="M50" s="107"/>
      <c r="N50" s="107"/>
      <c r="O50" s="107"/>
      <c r="P50" s="107"/>
      <c r="Q50" s="107"/>
    </row>
    <row r="51" spans="5:17" ht="12.75">
      <c r="E51" s="209"/>
      <c r="F51" s="208"/>
      <c r="G51" s="209"/>
      <c r="H51" s="171"/>
      <c r="I51" s="171"/>
      <c r="J51" s="171"/>
      <c r="K51" s="171"/>
      <c r="L51" s="171"/>
      <c r="M51" s="107"/>
      <c r="N51" s="107"/>
      <c r="O51" s="107"/>
      <c r="P51" s="107"/>
      <c r="Q51" s="107"/>
    </row>
    <row r="52" spans="5:17" ht="12.75">
      <c r="E52" s="209"/>
      <c r="F52" s="208"/>
      <c r="G52" s="209"/>
      <c r="H52" s="171"/>
      <c r="I52" s="171"/>
      <c r="J52" s="171"/>
      <c r="K52" s="171"/>
      <c r="L52" s="171"/>
      <c r="M52" s="107"/>
      <c r="N52" s="107"/>
      <c r="O52" s="107"/>
      <c r="P52" s="107"/>
      <c r="Q52" s="107"/>
    </row>
    <row r="53" spans="5:17" ht="12.75">
      <c r="E53" s="209"/>
      <c r="F53" s="208"/>
      <c r="G53" s="209"/>
      <c r="H53" s="171"/>
      <c r="I53" s="171"/>
      <c r="J53" s="171"/>
      <c r="K53" s="171"/>
      <c r="L53" s="171"/>
      <c r="M53" s="107"/>
      <c r="N53" s="107"/>
      <c r="O53" s="107"/>
      <c r="P53" s="107"/>
      <c r="Q53" s="107"/>
    </row>
    <row r="54" spans="1:17" ht="12.75">
      <c r="A54" s="207"/>
      <c r="B54" s="208"/>
      <c r="C54" s="208"/>
      <c r="D54" s="208"/>
      <c r="E54" s="209"/>
      <c r="F54" s="208"/>
      <c r="G54" s="209"/>
      <c r="H54" s="171"/>
      <c r="I54" s="171"/>
      <c r="J54" s="171"/>
      <c r="K54" s="171"/>
      <c r="L54" s="171"/>
      <c r="M54" s="107"/>
      <c r="N54" s="107"/>
      <c r="O54" s="107"/>
      <c r="P54" s="107"/>
      <c r="Q54" s="107"/>
    </row>
    <row r="55" spans="1:17" ht="12.75">
      <c r="A55" s="207"/>
      <c r="B55" s="208"/>
      <c r="C55" s="208"/>
      <c r="D55" s="208"/>
      <c r="E55" s="209"/>
      <c r="F55" s="208"/>
      <c r="G55" s="209"/>
      <c r="H55" s="171"/>
      <c r="I55" s="171"/>
      <c r="J55" s="171"/>
      <c r="K55" s="171"/>
      <c r="L55" s="171"/>
      <c r="M55" s="107"/>
      <c r="N55" s="107"/>
      <c r="O55" s="107"/>
      <c r="P55" s="107"/>
      <c r="Q55" s="107"/>
    </row>
    <row r="56" spans="1:17" ht="12.75">
      <c r="A56" s="207"/>
      <c r="B56" s="208"/>
      <c r="C56" s="208"/>
      <c r="D56" s="208"/>
      <c r="E56" s="209"/>
      <c r="F56" s="208"/>
      <c r="G56" s="209"/>
      <c r="H56" s="171"/>
      <c r="I56" s="171"/>
      <c r="J56" s="171"/>
      <c r="K56" s="171"/>
      <c r="L56" s="171"/>
      <c r="M56" s="107"/>
      <c r="N56" s="107"/>
      <c r="O56" s="107"/>
      <c r="P56" s="107"/>
      <c r="Q56" s="107"/>
    </row>
    <row r="57" spans="1:17" ht="12.75">
      <c r="A57" s="207"/>
      <c r="B57" s="208"/>
      <c r="C57" s="208"/>
      <c r="D57" s="208"/>
      <c r="E57" s="209"/>
      <c r="F57" s="208"/>
      <c r="G57" s="209"/>
      <c r="H57" s="171"/>
      <c r="I57" s="171"/>
      <c r="J57" s="171"/>
      <c r="K57" s="171"/>
      <c r="L57" s="171"/>
      <c r="M57" s="107"/>
      <c r="N57" s="107"/>
      <c r="O57" s="107"/>
      <c r="P57" s="107"/>
      <c r="Q57" s="107"/>
    </row>
    <row r="58" spans="1:17" ht="12.75">
      <c r="A58" s="207"/>
      <c r="B58" s="208"/>
      <c r="C58" s="208"/>
      <c r="D58" s="208"/>
      <c r="E58" s="209"/>
      <c r="F58" s="208"/>
      <c r="G58" s="209"/>
      <c r="H58" s="171"/>
      <c r="I58" s="171"/>
      <c r="J58" s="171"/>
      <c r="K58" s="171"/>
      <c r="L58" s="171"/>
      <c r="M58" s="107"/>
      <c r="N58" s="107"/>
      <c r="O58" s="107"/>
      <c r="P58" s="107"/>
      <c r="Q58" s="107"/>
    </row>
    <row r="59" spans="1:17" ht="12.75">
      <c r="A59" s="207"/>
      <c r="B59" s="208"/>
      <c r="C59" s="208"/>
      <c r="D59" s="208"/>
      <c r="E59" s="209"/>
      <c r="F59" s="208"/>
      <c r="G59" s="209"/>
      <c r="H59" s="171"/>
      <c r="I59" s="171"/>
      <c r="J59" s="171"/>
      <c r="K59" s="171"/>
      <c r="L59" s="171"/>
      <c r="M59" s="107"/>
      <c r="N59" s="107"/>
      <c r="O59" s="107"/>
      <c r="P59" s="107"/>
      <c r="Q59" s="107"/>
    </row>
    <row r="60" spans="1:17" ht="12.75">
      <c r="A60" s="207"/>
      <c r="B60" s="208"/>
      <c r="C60" s="208"/>
      <c r="D60" s="208"/>
      <c r="E60" s="209"/>
      <c r="F60" s="208"/>
      <c r="G60" s="209"/>
      <c r="H60" s="171"/>
      <c r="I60" s="171"/>
      <c r="J60" s="171"/>
      <c r="K60" s="171"/>
      <c r="L60" s="171"/>
      <c r="M60" s="107"/>
      <c r="N60" s="107"/>
      <c r="O60" s="107"/>
      <c r="P60" s="107"/>
      <c r="Q60" s="107"/>
    </row>
    <row r="61" spans="1:17" ht="12.75">
      <c r="A61" s="207"/>
      <c r="B61" s="208"/>
      <c r="C61" s="208"/>
      <c r="D61" s="208"/>
      <c r="E61" s="209"/>
      <c r="F61" s="208"/>
      <c r="G61" s="209"/>
      <c r="H61" s="171"/>
      <c r="I61" s="171"/>
      <c r="J61" s="171"/>
      <c r="K61" s="171"/>
      <c r="L61" s="171"/>
      <c r="M61" s="107"/>
      <c r="N61" s="107"/>
      <c r="O61" s="107"/>
      <c r="P61" s="107"/>
      <c r="Q61" s="107"/>
    </row>
    <row r="62" spans="1:17" ht="12.75">
      <c r="A62" s="207"/>
      <c r="B62" s="208"/>
      <c r="C62" s="208"/>
      <c r="D62" s="208"/>
      <c r="E62" s="209"/>
      <c r="F62" s="208"/>
      <c r="G62" s="209"/>
      <c r="H62" s="171"/>
      <c r="I62" s="171"/>
      <c r="J62" s="171"/>
      <c r="K62" s="171"/>
      <c r="L62" s="171"/>
      <c r="M62" s="107"/>
      <c r="N62" s="107"/>
      <c r="O62" s="107"/>
      <c r="P62" s="107"/>
      <c r="Q62" s="107"/>
    </row>
    <row r="63" spans="1:17" ht="12.75">
      <c r="A63" s="207"/>
      <c r="B63" s="208"/>
      <c r="C63" s="208"/>
      <c r="D63" s="208"/>
      <c r="E63" s="209"/>
      <c r="F63" s="208"/>
      <c r="G63" s="209"/>
      <c r="H63" s="171"/>
      <c r="I63" s="171"/>
      <c r="J63" s="171"/>
      <c r="K63" s="171"/>
      <c r="L63" s="171"/>
      <c r="M63" s="107"/>
      <c r="N63" s="107"/>
      <c r="O63" s="107"/>
      <c r="P63" s="107"/>
      <c r="Q63" s="107"/>
    </row>
    <row r="64" spans="12:17" ht="12.75">
      <c r="L64" s="171"/>
      <c r="M64" s="107"/>
      <c r="N64" s="107"/>
      <c r="O64" s="107"/>
      <c r="P64" s="107"/>
      <c r="Q64" s="107"/>
    </row>
    <row r="65" spans="12:17" ht="12.75">
      <c r="L65" s="107"/>
      <c r="M65" s="107"/>
      <c r="N65" s="107"/>
      <c r="O65" s="107"/>
      <c r="P65" s="107"/>
      <c r="Q65" s="107"/>
    </row>
    <row r="66" spans="12:17" ht="12.75">
      <c r="L66" s="107"/>
      <c r="M66" s="107"/>
      <c r="N66" s="107"/>
      <c r="O66" s="107"/>
      <c r="P66" s="107"/>
      <c r="Q66" s="107"/>
    </row>
    <row r="67" spans="12:17" ht="12.75">
      <c r="L67" s="107"/>
      <c r="M67" s="107"/>
      <c r="N67" s="107"/>
      <c r="O67" s="107"/>
      <c r="P67" s="107"/>
      <c r="Q67" s="107"/>
    </row>
    <row r="68" spans="12:17" ht="12.75">
      <c r="L68" s="107"/>
      <c r="M68" s="107"/>
      <c r="N68" s="107"/>
      <c r="O68" s="107"/>
      <c r="P68" s="107"/>
      <c r="Q68" s="107"/>
    </row>
    <row r="69" spans="12:17" ht="12.75">
      <c r="L69" s="107"/>
      <c r="M69" s="107"/>
      <c r="N69" s="107"/>
      <c r="O69" s="107"/>
      <c r="P69" s="107"/>
      <c r="Q69" s="107"/>
    </row>
    <row r="70" spans="12:17" ht="12.75">
      <c r="L70" s="107"/>
      <c r="M70" s="107"/>
      <c r="N70" s="107"/>
      <c r="O70" s="107"/>
      <c r="P70" s="107"/>
      <c r="Q70" s="107"/>
    </row>
    <row r="71" spans="12:17" ht="12.75">
      <c r="L71" s="107"/>
      <c r="M71" s="107"/>
      <c r="N71" s="107"/>
      <c r="O71" s="107"/>
      <c r="P71" s="107"/>
      <c r="Q71" s="107"/>
    </row>
    <row r="72" spans="12:17" ht="12.75">
      <c r="L72" s="107"/>
      <c r="M72" s="107"/>
      <c r="N72" s="107"/>
      <c r="O72" s="107"/>
      <c r="P72" s="107"/>
      <c r="Q72" s="107"/>
    </row>
    <row r="73" spans="12:17" ht="12.75">
      <c r="L73" s="107"/>
      <c r="M73" s="107"/>
      <c r="N73" s="107"/>
      <c r="O73" s="107"/>
      <c r="P73" s="107"/>
      <c r="Q73" s="107"/>
    </row>
    <row r="74" spans="12:17" ht="12.75">
      <c r="L74" s="107"/>
      <c r="M74" s="107"/>
      <c r="N74" s="107"/>
      <c r="O74" s="107"/>
      <c r="P74" s="107"/>
      <c r="Q74" s="107"/>
    </row>
    <row r="75" spans="12:17" ht="12.75">
      <c r="L75" s="107"/>
      <c r="M75" s="107"/>
      <c r="N75" s="107"/>
      <c r="O75" s="107"/>
      <c r="P75" s="107"/>
      <c r="Q75" s="107"/>
    </row>
    <row r="76" spans="12:17" ht="12.75">
      <c r="L76" s="107"/>
      <c r="M76" s="107"/>
      <c r="N76" s="107"/>
      <c r="O76" s="107"/>
      <c r="P76" s="107"/>
      <c r="Q76" s="107"/>
    </row>
    <row r="77" spans="12:17" ht="12.75">
      <c r="L77" s="107"/>
      <c r="M77" s="107"/>
      <c r="N77" s="107"/>
      <c r="O77" s="107"/>
      <c r="P77" s="107"/>
      <c r="Q77" s="107"/>
    </row>
    <row r="78" spans="12:17" ht="12.75">
      <c r="L78" s="107"/>
      <c r="M78" s="107"/>
      <c r="N78" s="107"/>
      <c r="O78" s="107"/>
      <c r="P78" s="107"/>
      <c r="Q78" s="107"/>
    </row>
    <row r="79" spans="12:17" ht="12.75">
      <c r="L79" s="107"/>
      <c r="M79" s="107"/>
      <c r="N79" s="107"/>
      <c r="O79" s="107"/>
      <c r="P79" s="107"/>
      <c r="Q79" s="107"/>
    </row>
    <row r="80" spans="12:17" ht="12.75">
      <c r="L80" s="107"/>
      <c r="M80" s="107"/>
      <c r="N80" s="107"/>
      <c r="O80" s="107"/>
      <c r="P80" s="107"/>
      <c r="Q80" s="107"/>
    </row>
    <row r="81" spans="12:17" ht="12.75">
      <c r="L81" s="107"/>
      <c r="M81" s="107"/>
      <c r="N81" s="107"/>
      <c r="O81" s="107"/>
      <c r="P81" s="107"/>
      <c r="Q81" s="107"/>
    </row>
    <row r="82" spans="12:17" ht="12.75">
      <c r="L82" s="107"/>
      <c r="M82" s="107"/>
      <c r="N82" s="107"/>
      <c r="O82" s="107"/>
      <c r="P82" s="107"/>
      <c r="Q82" s="107"/>
    </row>
    <row r="83" spans="12:17" ht="12.75">
      <c r="L83" s="107"/>
      <c r="M83" s="107"/>
      <c r="N83" s="107"/>
      <c r="O83" s="107"/>
      <c r="P83" s="107"/>
      <c r="Q83" s="107"/>
    </row>
    <row r="84" spans="12:17" ht="12.75">
      <c r="L84" s="107"/>
      <c r="M84" s="107"/>
      <c r="N84" s="107"/>
      <c r="O84" s="107"/>
      <c r="P84" s="107"/>
      <c r="Q84" s="107"/>
    </row>
    <row r="85" spans="12:17" ht="12.75">
      <c r="L85" s="107"/>
      <c r="M85" s="107"/>
      <c r="N85" s="107"/>
      <c r="O85" s="107"/>
      <c r="P85" s="107"/>
      <c r="Q85" s="107"/>
    </row>
    <row r="86" spans="12:17" ht="12.75">
      <c r="L86" s="107"/>
      <c r="M86" s="107"/>
      <c r="N86" s="107"/>
      <c r="O86" s="107"/>
      <c r="P86" s="107"/>
      <c r="Q86" s="107"/>
    </row>
    <row r="87" spans="12:17" ht="12.75">
      <c r="L87" s="107"/>
      <c r="M87" s="107"/>
      <c r="N87" s="107"/>
      <c r="O87" s="107"/>
      <c r="P87" s="107"/>
      <c r="Q87" s="107"/>
    </row>
    <row r="88" spans="12:17" ht="12.75">
      <c r="L88" s="107"/>
      <c r="M88" s="107"/>
      <c r="N88" s="107"/>
      <c r="O88" s="107"/>
      <c r="P88" s="107"/>
      <c r="Q88" s="107"/>
    </row>
    <row r="89" spans="12:17" ht="12.75">
      <c r="L89" s="107"/>
      <c r="M89" s="107"/>
      <c r="N89" s="107"/>
      <c r="O89" s="107"/>
      <c r="P89" s="107"/>
      <c r="Q89" s="107"/>
    </row>
    <row r="90" spans="12:17" ht="12.75">
      <c r="L90" s="107"/>
      <c r="M90" s="107"/>
      <c r="N90" s="107"/>
      <c r="O90" s="107"/>
      <c r="P90" s="107"/>
      <c r="Q90" s="107"/>
    </row>
    <row r="91" spans="12:17" ht="12.75">
      <c r="L91" s="107"/>
      <c r="M91" s="107"/>
      <c r="N91" s="107"/>
      <c r="O91" s="107"/>
      <c r="P91" s="107"/>
      <c r="Q91" s="107"/>
    </row>
    <row r="92" spans="12:17" ht="12.75">
      <c r="L92" s="107"/>
      <c r="M92" s="107"/>
      <c r="N92" s="107"/>
      <c r="O92" s="107"/>
      <c r="P92" s="107"/>
      <c r="Q92" s="107"/>
    </row>
    <row r="93" spans="12:17" ht="12.75">
      <c r="L93" s="107"/>
      <c r="M93" s="107"/>
      <c r="N93" s="107"/>
      <c r="O93" s="107"/>
      <c r="P93" s="107"/>
      <c r="Q93" s="107"/>
    </row>
    <row r="94" spans="12:17" ht="12.75">
      <c r="L94" s="107"/>
      <c r="M94" s="107"/>
      <c r="N94" s="107"/>
      <c r="O94" s="107"/>
      <c r="P94" s="107"/>
      <c r="Q94" s="107"/>
    </row>
    <row r="95" spans="12:17" ht="12.75">
      <c r="L95" s="107"/>
      <c r="M95" s="107"/>
      <c r="N95" s="107"/>
      <c r="O95" s="107"/>
      <c r="P95" s="107"/>
      <c r="Q95" s="107"/>
    </row>
    <row r="96" spans="12:17" ht="12.75">
      <c r="L96" s="107"/>
      <c r="M96" s="107"/>
      <c r="N96" s="107"/>
      <c r="O96" s="107"/>
      <c r="P96" s="107"/>
      <c r="Q96" s="107"/>
    </row>
    <row r="97" spans="12:17" ht="12.75">
      <c r="L97" s="107"/>
      <c r="M97" s="107"/>
      <c r="N97" s="107"/>
      <c r="O97" s="107"/>
      <c r="P97" s="107"/>
      <c r="Q97" s="107"/>
    </row>
    <row r="98" spans="12:17" ht="12.75">
      <c r="L98" s="107"/>
      <c r="M98" s="107"/>
      <c r="N98" s="107"/>
      <c r="O98" s="107"/>
      <c r="P98" s="107"/>
      <c r="Q98" s="107"/>
    </row>
    <row r="99" spans="12:17" ht="12.75">
      <c r="L99" s="107"/>
      <c r="M99" s="107"/>
      <c r="N99" s="107"/>
      <c r="O99" s="107"/>
      <c r="P99" s="107"/>
      <c r="Q99" s="107"/>
    </row>
    <row r="100" spans="12:17" ht="12.75">
      <c r="L100" s="107"/>
      <c r="M100" s="107"/>
      <c r="N100" s="107"/>
      <c r="O100" s="107"/>
      <c r="P100" s="107"/>
      <c r="Q100" s="107"/>
    </row>
    <row r="101" spans="12:17" ht="12.75">
      <c r="L101" s="107"/>
      <c r="M101" s="107"/>
      <c r="N101" s="107"/>
      <c r="O101" s="107"/>
      <c r="P101" s="107"/>
      <c r="Q101" s="107"/>
    </row>
    <row r="102" spans="12:17" ht="12.75">
      <c r="L102" s="107"/>
      <c r="M102" s="107"/>
      <c r="N102" s="107"/>
      <c r="O102" s="107"/>
      <c r="P102" s="107"/>
      <c r="Q102" s="107"/>
    </row>
    <row r="103" spans="12:17" ht="12.75">
      <c r="L103" s="107"/>
      <c r="M103" s="107"/>
      <c r="N103" s="107"/>
      <c r="O103" s="107"/>
      <c r="P103" s="107"/>
      <c r="Q103" s="107"/>
    </row>
    <row r="104" spans="12:17" ht="12.75">
      <c r="L104" s="107"/>
      <c r="M104" s="107"/>
      <c r="N104" s="107"/>
      <c r="O104" s="107"/>
      <c r="P104" s="107"/>
      <c r="Q104" s="107"/>
    </row>
    <row r="105" spans="12:17" ht="12.75">
      <c r="L105" s="107"/>
      <c r="M105" s="107"/>
      <c r="N105" s="107"/>
      <c r="O105" s="107"/>
      <c r="P105" s="107"/>
      <c r="Q105" s="107"/>
    </row>
    <row r="106" spans="12:17" ht="12.75">
      <c r="L106" s="107"/>
      <c r="M106" s="107"/>
      <c r="N106" s="107"/>
      <c r="O106" s="107"/>
      <c r="P106" s="107"/>
      <c r="Q106" s="107"/>
    </row>
    <row r="107" spans="12:17" ht="12.75">
      <c r="L107" s="107"/>
      <c r="M107" s="107"/>
      <c r="N107" s="107"/>
      <c r="O107" s="107"/>
      <c r="P107" s="107"/>
      <c r="Q107" s="107"/>
    </row>
    <row r="108" spans="12:17" ht="12.75">
      <c r="L108" s="107"/>
      <c r="M108" s="107"/>
      <c r="N108" s="107"/>
      <c r="O108" s="107"/>
      <c r="P108" s="107"/>
      <c r="Q108" s="107"/>
    </row>
    <row r="109" spans="12:17" ht="12.75">
      <c r="L109" s="107"/>
      <c r="M109" s="107"/>
      <c r="N109" s="107"/>
      <c r="O109" s="107"/>
      <c r="P109" s="107"/>
      <c r="Q109" s="107"/>
    </row>
    <row r="110" spans="12:17" ht="12.75">
      <c r="L110" s="107"/>
      <c r="M110" s="107"/>
      <c r="N110" s="107"/>
      <c r="O110" s="107"/>
      <c r="P110" s="107"/>
      <c r="Q110" s="107"/>
    </row>
    <row r="111" spans="12:17" ht="12.75">
      <c r="L111" s="107"/>
      <c r="M111" s="107"/>
      <c r="N111" s="107"/>
      <c r="O111" s="107"/>
      <c r="P111" s="107"/>
      <c r="Q111" s="107"/>
    </row>
    <row r="112" spans="12:17" ht="12.75">
      <c r="L112" s="107"/>
      <c r="M112" s="107"/>
      <c r="N112" s="107"/>
      <c r="O112" s="107"/>
      <c r="P112" s="107"/>
      <c r="Q112" s="107"/>
    </row>
    <row r="113" spans="12:17" ht="12.75">
      <c r="L113" s="107"/>
      <c r="M113" s="107"/>
      <c r="N113" s="107"/>
      <c r="O113" s="107"/>
      <c r="P113" s="107"/>
      <c r="Q113" s="107"/>
    </row>
    <row r="114" spans="12:17" ht="12.75">
      <c r="L114" s="107"/>
      <c r="M114" s="107"/>
      <c r="N114" s="107"/>
      <c r="O114" s="107"/>
      <c r="P114" s="107"/>
      <c r="Q114" s="107"/>
    </row>
    <row r="115" spans="12:17" ht="12.75">
      <c r="L115" s="107"/>
      <c r="M115" s="107"/>
      <c r="N115" s="107"/>
      <c r="O115" s="107"/>
      <c r="P115" s="107"/>
      <c r="Q115" s="107"/>
    </row>
    <row r="116" spans="12:17" ht="12.75">
      <c r="L116" s="107"/>
      <c r="M116" s="107"/>
      <c r="N116" s="107"/>
      <c r="O116" s="107"/>
      <c r="P116" s="107"/>
      <c r="Q116" s="107"/>
    </row>
    <row r="117" spans="12:17" ht="12.75">
      <c r="L117" s="107"/>
      <c r="M117" s="107"/>
      <c r="N117" s="107"/>
      <c r="O117" s="107"/>
      <c r="P117" s="107"/>
      <c r="Q117" s="107"/>
    </row>
    <row r="118" spans="12:17" ht="12.75">
      <c r="L118" s="107"/>
      <c r="M118" s="107"/>
      <c r="N118" s="107"/>
      <c r="O118" s="107"/>
      <c r="P118" s="107"/>
      <c r="Q118" s="107"/>
    </row>
    <row r="119" spans="12:17" ht="12.75">
      <c r="L119" s="107"/>
      <c r="M119" s="107"/>
      <c r="N119" s="107"/>
      <c r="O119" s="107"/>
      <c r="P119" s="107"/>
      <c r="Q119" s="107"/>
    </row>
    <row r="120" spans="12:17" ht="12.75">
      <c r="L120" s="107"/>
      <c r="M120" s="107"/>
      <c r="N120" s="107"/>
      <c r="O120" s="107"/>
      <c r="P120" s="107"/>
      <c r="Q120" s="107"/>
    </row>
    <row r="121" spans="12:17" ht="12.75">
      <c r="L121" s="107"/>
      <c r="M121" s="107"/>
      <c r="N121" s="107"/>
      <c r="O121" s="107"/>
      <c r="P121" s="107"/>
      <c r="Q121" s="107"/>
    </row>
    <row r="122" spans="12:17" ht="12.75">
      <c r="L122" s="107"/>
      <c r="M122" s="107"/>
      <c r="N122" s="107"/>
      <c r="O122" s="107"/>
      <c r="P122" s="107"/>
      <c r="Q122" s="107"/>
    </row>
    <row r="123" spans="12:17" ht="12.75">
      <c r="L123" s="107"/>
      <c r="M123" s="107"/>
      <c r="N123" s="107"/>
      <c r="O123" s="107"/>
      <c r="P123" s="107"/>
      <c r="Q123" s="107"/>
    </row>
    <row r="124" spans="12:17" ht="12.75">
      <c r="L124" s="107"/>
      <c r="M124" s="107"/>
      <c r="N124" s="107"/>
      <c r="O124" s="107"/>
      <c r="P124" s="107"/>
      <c r="Q124" s="107"/>
    </row>
    <row r="125" spans="12:17" ht="12.75">
      <c r="L125" s="107"/>
      <c r="M125" s="107"/>
      <c r="N125" s="107"/>
      <c r="O125" s="107"/>
      <c r="P125" s="107"/>
      <c r="Q125" s="107"/>
    </row>
    <row r="126" spans="12:17" ht="12.75">
      <c r="L126" s="107"/>
      <c r="M126" s="107"/>
      <c r="N126" s="107"/>
      <c r="O126" s="107"/>
      <c r="P126" s="107"/>
      <c r="Q126" s="107"/>
    </row>
    <row r="127" spans="12:17" ht="12.75">
      <c r="L127" s="107"/>
      <c r="M127" s="107"/>
      <c r="N127" s="107"/>
      <c r="O127" s="107"/>
      <c r="P127" s="107"/>
      <c r="Q127" s="107"/>
    </row>
    <row r="128" spans="12:17" ht="12.75">
      <c r="L128" s="107"/>
      <c r="M128" s="107"/>
      <c r="N128" s="107"/>
      <c r="O128" s="107"/>
      <c r="P128" s="107"/>
      <c r="Q128" s="107"/>
    </row>
    <row r="129" spans="12:17" ht="12.75">
      <c r="L129" s="107"/>
      <c r="M129" s="107"/>
      <c r="N129" s="107"/>
      <c r="O129" s="107"/>
      <c r="P129" s="107"/>
      <c r="Q129" s="107"/>
    </row>
    <row r="130" spans="12:17" ht="12.75">
      <c r="L130" s="107"/>
      <c r="M130" s="107"/>
      <c r="N130" s="107"/>
      <c r="O130" s="107"/>
      <c r="P130" s="107"/>
      <c r="Q130" s="107"/>
    </row>
    <row r="131" spans="12:17" ht="12.75">
      <c r="L131" s="107"/>
      <c r="M131" s="107"/>
      <c r="N131" s="107"/>
      <c r="O131" s="107"/>
      <c r="P131" s="107"/>
      <c r="Q131" s="107"/>
    </row>
    <row r="132" spans="12:17" ht="12.75">
      <c r="L132" s="107"/>
      <c r="M132" s="107"/>
      <c r="N132" s="107"/>
      <c r="O132" s="107"/>
      <c r="P132" s="107"/>
      <c r="Q132" s="107"/>
    </row>
    <row r="133" spans="12:17" ht="12.75">
      <c r="L133" s="107"/>
      <c r="M133" s="107"/>
      <c r="N133" s="107"/>
      <c r="O133" s="107"/>
      <c r="P133" s="107"/>
      <c r="Q133" s="107"/>
    </row>
    <row r="134" spans="12:17" ht="12.75">
      <c r="L134" s="107"/>
      <c r="M134" s="107"/>
      <c r="N134" s="107"/>
      <c r="O134" s="107"/>
      <c r="P134" s="107"/>
      <c r="Q134" s="107"/>
    </row>
    <row r="135" spans="12:17" ht="12.75">
      <c r="L135" s="107"/>
      <c r="M135" s="107"/>
      <c r="N135" s="107"/>
      <c r="O135" s="107"/>
      <c r="P135" s="107"/>
      <c r="Q135" s="107"/>
    </row>
    <row r="136" spans="12:17" ht="12.75">
      <c r="L136" s="107"/>
      <c r="M136" s="107"/>
      <c r="N136" s="107"/>
      <c r="O136" s="107"/>
      <c r="P136" s="107"/>
      <c r="Q136" s="107"/>
    </row>
    <row r="137" spans="12:17" ht="12.75">
      <c r="L137" s="107"/>
      <c r="M137" s="107"/>
      <c r="N137" s="107"/>
      <c r="O137" s="107"/>
      <c r="P137" s="107"/>
      <c r="Q137" s="107"/>
    </row>
    <row r="138" spans="12:17" ht="12.75">
      <c r="L138" s="107"/>
      <c r="M138" s="107"/>
      <c r="N138" s="107"/>
      <c r="O138" s="107"/>
      <c r="P138" s="107"/>
      <c r="Q138" s="107"/>
    </row>
    <row r="139" spans="12:17" ht="12.75">
      <c r="L139" s="107"/>
      <c r="M139" s="107"/>
      <c r="N139" s="107"/>
      <c r="O139" s="107"/>
      <c r="P139" s="107"/>
      <c r="Q139" s="107"/>
    </row>
    <row r="140" spans="12:17" ht="12.75">
      <c r="L140" s="107"/>
      <c r="M140" s="107"/>
      <c r="N140" s="107"/>
      <c r="O140" s="107"/>
      <c r="P140" s="107"/>
      <c r="Q140" s="107"/>
    </row>
    <row r="141" spans="12:17" ht="12.75">
      <c r="L141" s="107"/>
      <c r="M141" s="107"/>
      <c r="N141" s="107"/>
      <c r="O141" s="107"/>
      <c r="P141" s="107"/>
      <c r="Q141" s="107"/>
    </row>
    <row r="142" spans="12:17" ht="12.75">
      <c r="L142" s="107"/>
      <c r="M142" s="107"/>
      <c r="N142" s="107"/>
      <c r="O142" s="107"/>
      <c r="P142" s="107"/>
      <c r="Q142" s="107"/>
    </row>
    <row r="143" spans="12:17" ht="12.75">
      <c r="L143" s="107"/>
      <c r="M143" s="107"/>
      <c r="N143" s="107"/>
      <c r="O143" s="107"/>
      <c r="P143" s="107"/>
      <c r="Q143" s="107"/>
    </row>
    <row r="144" spans="12:17" ht="12.75">
      <c r="L144" s="107"/>
      <c r="M144" s="107"/>
      <c r="N144" s="107"/>
      <c r="O144" s="107"/>
      <c r="P144" s="107"/>
      <c r="Q144" s="107"/>
    </row>
    <row r="145" spans="12:17" ht="12.75">
      <c r="L145" s="107"/>
      <c r="M145" s="107"/>
      <c r="N145" s="107"/>
      <c r="O145" s="107"/>
      <c r="P145" s="107"/>
      <c r="Q145" s="107"/>
    </row>
    <row r="146" spans="12:17" ht="12.75">
      <c r="L146" s="107"/>
      <c r="M146" s="107"/>
      <c r="N146" s="107"/>
      <c r="O146" s="107"/>
      <c r="P146" s="107"/>
      <c r="Q146" s="107"/>
    </row>
    <row r="147" spans="12:17" ht="12.75">
      <c r="L147" s="107"/>
      <c r="M147" s="107"/>
      <c r="N147" s="107"/>
      <c r="O147" s="107"/>
      <c r="P147" s="107"/>
      <c r="Q147" s="107"/>
    </row>
    <row r="148" spans="12:17" ht="12.75">
      <c r="L148" s="107"/>
      <c r="M148" s="107"/>
      <c r="N148" s="107"/>
      <c r="O148" s="107"/>
      <c r="P148" s="107"/>
      <c r="Q148" s="107"/>
    </row>
    <row r="149" spans="12:17" ht="12.75">
      <c r="L149" s="107"/>
      <c r="M149" s="107"/>
      <c r="N149" s="107"/>
      <c r="O149" s="107"/>
      <c r="P149" s="107"/>
      <c r="Q149" s="107"/>
    </row>
    <row r="150" spans="12:17" ht="12.75">
      <c r="L150" s="107"/>
      <c r="M150" s="107"/>
      <c r="N150" s="107"/>
      <c r="O150" s="107"/>
      <c r="P150" s="107"/>
      <c r="Q150" s="107"/>
    </row>
    <row r="151" spans="12:17" ht="12.75">
      <c r="L151" s="107"/>
      <c r="M151" s="107"/>
      <c r="N151" s="107"/>
      <c r="O151" s="107"/>
      <c r="P151" s="107"/>
      <c r="Q151" s="107"/>
    </row>
    <row r="152" spans="12:17" ht="12.75">
      <c r="L152" s="107"/>
      <c r="M152" s="107"/>
      <c r="N152" s="107"/>
      <c r="O152" s="107"/>
      <c r="P152" s="107"/>
      <c r="Q152" s="107"/>
    </row>
    <row r="153" spans="12:17" ht="12.75">
      <c r="L153" s="107"/>
      <c r="M153" s="107"/>
      <c r="N153" s="107"/>
      <c r="O153" s="107"/>
      <c r="P153" s="107"/>
      <c r="Q153" s="107"/>
    </row>
    <row r="154" spans="12:17" ht="12.75">
      <c r="L154" s="107"/>
      <c r="M154" s="107"/>
      <c r="N154" s="107"/>
      <c r="O154" s="107"/>
      <c r="P154" s="107"/>
      <c r="Q154" s="107"/>
    </row>
    <row r="155" spans="12:17" ht="12.75">
      <c r="L155" s="107"/>
      <c r="M155" s="107"/>
      <c r="N155" s="107"/>
      <c r="O155" s="107"/>
      <c r="P155" s="107"/>
      <c r="Q155" s="107"/>
    </row>
    <row r="156" spans="12:17" ht="12.75">
      <c r="L156" s="107"/>
      <c r="M156" s="107"/>
      <c r="N156" s="107"/>
      <c r="O156" s="107"/>
      <c r="P156" s="107"/>
      <c r="Q156" s="107"/>
    </row>
    <row r="157" spans="12:17" ht="12.75">
      <c r="L157" s="107"/>
      <c r="M157" s="107"/>
      <c r="N157" s="107"/>
      <c r="O157" s="107"/>
      <c r="P157" s="107"/>
      <c r="Q157" s="107"/>
    </row>
    <row r="158" spans="12:17" ht="12.75">
      <c r="L158" s="107"/>
      <c r="M158" s="107"/>
      <c r="N158" s="107"/>
      <c r="O158" s="107"/>
      <c r="P158" s="107"/>
      <c r="Q158" s="107"/>
    </row>
    <row r="159" spans="12:17" ht="12.75">
      <c r="L159" s="107"/>
      <c r="M159" s="107"/>
      <c r="N159" s="107"/>
      <c r="O159" s="107"/>
      <c r="P159" s="107"/>
      <c r="Q159" s="107"/>
    </row>
    <row r="160" spans="12:17" ht="12.75">
      <c r="L160" s="107"/>
      <c r="M160" s="107"/>
      <c r="N160" s="107"/>
      <c r="O160" s="107"/>
      <c r="P160" s="107"/>
      <c r="Q160" s="107"/>
    </row>
    <row r="161" spans="12:17" ht="12.75">
      <c r="L161" s="107"/>
      <c r="M161" s="107"/>
      <c r="N161" s="107"/>
      <c r="O161" s="107"/>
      <c r="P161" s="107"/>
      <c r="Q161" s="107"/>
    </row>
    <row r="162" spans="12:17" ht="12.75">
      <c r="L162" s="107"/>
      <c r="M162" s="107"/>
      <c r="N162" s="107"/>
      <c r="O162" s="107"/>
      <c r="P162" s="107"/>
      <c r="Q162" s="107"/>
    </row>
    <row r="163" spans="12:17" ht="12.75">
      <c r="L163" s="107"/>
      <c r="M163" s="107"/>
      <c r="N163" s="107"/>
      <c r="O163" s="107"/>
      <c r="P163" s="107"/>
      <c r="Q163" s="107"/>
    </row>
    <row r="164" spans="12:17" ht="12.75">
      <c r="L164" s="107"/>
      <c r="M164" s="107"/>
      <c r="N164" s="107"/>
      <c r="O164" s="107"/>
      <c r="P164" s="107"/>
      <c r="Q164" s="107"/>
    </row>
    <row r="165" spans="12:17" ht="12.75">
      <c r="L165" s="107"/>
      <c r="M165" s="107"/>
      <c r="N165" s="107"/>
      <c r="O165" s="107"/>
      <c r="P165" s="107"/>
      <c r="Q165" s="107"/>
    </row>
    <row r="166" spans="12:17" ht="12.75">
      <c r="L166" s="107"/>
      <c r="M166" s="107"/>
      <c r="N166" s="107"/>
      <c r="O166" s="107"/>
      <c r="P166" s="107"/>
      <c r="Q166" s="107"/>
    </row>
    <row r="167" spans="12:17" ht="12.75">
      <c r="L167" s="107"/>
      <c r="M167" s="107"/>
      <c r="N167" s="107"/>
      <c r="O167" s="107"/>
      <c r="P167" s="107"/>
      <c r="Q167" s="107"/>
    </row>
    <row r="168" spans="12:17" ht="12.75">
      <c r="L168" s="107"/>
      <c r="M168" s="107"/>
      <c r="N168" s="107"/>
      <c r="O168" s="107"/>
      <c r="P168" s="107"/>
      <c r="Q168" s="107"/>
    </row>
    <row r="169" spans="12:17" ht="12.75">
      <c r="L169" s="107"/>
      <c r="M169" s="107"/>
      <c r="N169" s="107"/>
      <c r="O169" s="107"/>
      <c r="P169" s="107"/>
      <c r="Q169" s="107"/>
    </row>
    <row r="170" spans="12:17" ht="12.75">
      <c r="L170" s="107"/>
      <c r="M170" s="107"/>
      <c r="N170" s="107"/>
      <c r="O170" s="107"/>
      <c r="P170" s="107"/>
      <c r="Q170" s="107"/>
    </row>
    <row r="171" spans="12:17" ht="12.75">
      <c r="L171" s="107"/>
      <c r="M171" s="107"/>
      <c r="N171" s="107"/>
      <c r="O171" s="107"/>
      <c r="P171" s="107"/>
      <c r="Q171" s="107"/>
    </row>
    <row r="172" spans="12:17" ht="12.75">
      <c r="L172" s="107"/>
      <c r="M172" s="107"/>
      <c r="N172" s="107"/>
      <c r="O172" s="107"/>
      <c r="P172" s="107"/>
      <c r="Q172" s="107"/>
    </row>
    <row r="173" spans="12:17" ht="12.75">
      <c r="L173" s="107"/>
      <c r="M173" s="107"/>
      <c r="N173" s="107"/>
      <c r="O173" s="107"/>
      <c r="P173" s="107"/>
      <c r="Q173" s="107"/>
    </row>
    <row r="174" spans="12:17" ht="12.75">
      <c r="L174" s="107"/>
      <c r="M174" s="107"/>
      <c r="N174" s="107"/>
      <c r="O174" s="107"/>
      <c r="P174" s="107"/>
      <c r="Q174" s="107"/>
    </row>
    <row r="175" spans="12:17" ht="12.75">
      <c r="L175" s="107"/>
      <c r="M175" s="107"/>
      <c r="N175" s="107"/>
      <c r="O175" s="107"/>
      <c r="P175" s="107"/>
      <c r="Q175" s="107"/>
    </row>
    <row r="176" spans="12:17" ht="12.75">
      <c r="L176" s="107"/>
      <c r="M176" s="107"/>
      <c r="N176" s="107"/>
      <c r="O176" s="107"/>
      <c r="P176" s="107"/>
      <c r="Q176" s="107"/>
    </row>
    <row r="177" spans="12:17" ht="12.75">
      <c r="L177" s="107"/>
      <c r="M177" s="107"/>
      <c r="N177" s="107"/>
      <c r="O177" s="107"/>
      <c r="P177" s="107"/>
      <c r="Q177" s="107"/>
    </row>
    <row r="178" spans="12:17" ht="12.75">
      <c r="L178" s="107"/>
      <c r="M178" s="107"/>
      <c r="N178" s="107"/>
      <c r="O178" s="107"/>
      <c r="P178" s="107"/>
      <c r="Q178" s="107"/>
    </row>
    <row r="179" spans="12:17" ht="12.75">
      <c r="L179" s="107"/>
      <c r="M179" s="107"/>
      <c r="N179" s="107"/>
      <c r="O179" s="107"/>
      <c r="P179" s="107"/>
      <c r="Q179" s="107"/>
    </row>
    <row r="180" spans="12:17" ht="12.75">
      <c r="L180" s="107"/>
      <c r="M180" s="107"/>
      <c r="N180" s="107"/>
      <c r="O180" s="107"/>
      <c r="P180" s="107"/>
      <c r="Q180" s="107"/>
    </row>
    <row r="181" spans="12:17" ht="12.75">
      <c r="L181" s="107"/>
      <c r="M181" s="107"/>
      <c r="N181" s="107"/>
      <c r="O181" s="107"/>
      <c r="P181" s="107"/>
      <c r="Q181" s="107"/>
    </row>
    <row r="182" spans="12:17" ht="12.75">
      <c r="L182" s="107"/>
      <c r="M182" s="107"/>
      <c r="N182" s="107"/>
      <c r="O182" s="107"/>
      <c r="P182" s="107"/>
      <c r="Q182" s="107"/>
    </row>
    <row r="183" spans="12:17" ht="12.75">
      <c r="L183" s="107"/>
      <c r="M183" s="107"/>
      <c r="N183" s="107"/>
      <c r="O183" s="107"/>
      <c r="P183" s="107"/>
      <c r="Q183" s="107"/>
    </row>
    <row r="184" spans="12:17" ht="12.75">
      <c r="L184" s="107"/>
      <c r="M184" s="107"/>
      <c r="N184" s="107"/>
      <c r="O184" s="107"/>
      <c r="P184" s="107"/>
      <c r="Q184" s="107"/>
    </row>
    <row r="185" spans="12:17" ht="12.75">
      <c r="L185" s="107"/>
      <c r="M185" s="107"/>
      <c r="N185" s="107"/>
      <c r="O185" s="107"/>
      <c r="P185" s="107"/>
      <c r="Q185" s="107"/>
    </row>
    <row r="186" spans="12:17" ht="12.75">
      <c r="L186" s="107"/>
      <c r="M186" s="107"/>
      <c r="N186" s="107"/>
      <c r="O186" s="107"/>
      <c r="P186" s="107"/>
      <c r="Q186" s="107"/>
    </row>
    <row r="187" spans="12:17" ht="12.75">
      <c r="L187" s="107"/>
      <c r="M187" s="107"/>
      <c r="N187" s="107"/>
      <c r="O187" s="107"/>
      <c r="P187" s="107"/>
      <c r="Q187" s="107"/>
    </row>
    <row r="188" spans="12:17" ht="12.75">
      <c r="L188" s="107"/>
      <c r="M188" s="107"/>
      <c r="N188" s="107"/>
      <c r="O188" s="107"/>
      <c r="P188" s="107"/>
      <c r="Q188" s="107"/>
    </row>
    <row r="189" spans="12:17" ht="12.75">
      <c r="L189" s="107"/>
      <c r="M189" s="107"/>
      <c r="N189" s="107"/>
      <c r="O189" s="107"/>
      <c r="P189" s="107"/>
      <c r="Q189" s="107"/>
    </row>
    <row r="190" spans="12:17" ht="12.75">
      <c r="L190" s="107"/>
      <c r="M190" s="107"/>
      <c r="N190" s="107"/>
      <c r="O190" s="107"/>
      <c r="P190" s="107"/>
      <c r="Q190" s="107"/>
    </row>
    <row r="191" spans="12:17" ht="12.75">
      <c r="L191" s="107"/>
      <c r="M191" s="107"/>
      <c r="N191" s="107"/>
      <c r="O191" s="107"/>
      <c r="P191" s="107"/>
      <c r="Q191" s="107"/>
    </row>
    <row r="192" spans="12:17" ht="12.75">
      <c r="L192" s="107"/>
      <c r="M192" s="107"/>
      <c r="N192" s="107"/>
      <c r="O192" s="107"/>
      <c r="P192" s="107"/>
      <c r="Q192" s="107"/>
    </row>
    <row r="193" spans="12:17" ht="12.75">
      <c r="L193" s="107"/>
      <c r="M193" s="107"/>
      <c r="N193" s="107"/>
      <c r="O193" s="107"/>
      <c r="P193" s="107"/>
      <c r="Q193" s="107"/>
    </row>
    <row r="194" spans="12:17" ht="12.75">
      <c r="L194" s="107"/>
      <c r="M194" s="107"/>
      <c r="N194" s="107"/>
      <c r="O194" s="107"/>
      <c r="P194" s="107"/>
      <c r="Q194" s="107"/>
    </row>
    <row r="195" spans="12:17" ht="12.75">
      <c r="L195" s="107"/>
      <c r="M195" s="107"/>
      <c r="N195" s="107"/>
      <c r="O195" s="107"/>
      <c r="P195" s="107"/>
      <c r="Q195" s="107"/>
    </row>
    <row r="196" spans="12:17" ht="12.75">
      <c r="L196" s="107"/>
      <c r="M196" s="107"/>
      <c r="N196" s="107"/>
      <c r="O196" s="107"/>
      <c r="P196" s="107"/>
      <c r="Q196" s="107"/>
    </row>
    <row r="197" spans="12:17" ht="12.75">
      <c r="L197" s="107"/>
      <c r="M197" s="107"/>
      <c r="N197" s="107"/>
      <c r="O197" s="107"/>
      <c r="P197" s="107"/>
      <c r="Q197" s="107"/>
    </row>
    <row r="198" spans="12:17" ht="12.75">
      <c r="L198" s="107"/>
      <c r="M198" s="107"/>
      <c r="N198" s="107"/>
      <c r="O198" s="107"/>
      <c r="P198" s="107"/>
      <c r="Q198" s="107"/>
    </row>
    <row r="199" spans="12:17" ht="12.75">
      <c r="L199" s="107"/>
      <c r="M199" s="107"/>
      <c r="N199" s="107"/>
      <c r="O199" s="107"/>
      <c r="P199" s="107"/>
      <c r="Q199" s="107"/>
    </row>
    <row r="200" spans="12:17" ht="12.75">
      <c r="L200" s="107"/>
      <c r="M200" s="107"/>
      <c r="N200" s="107"/>
      <c r="O200" s="107"/>
      <c r="P200" s="107"/>
      <c r="Q200" s="107"/>
    </row>
    <row r="201" spans="12:17" ht="12.75">
      <c r="L201" s="107"/>
      <c r="M201" s="107"/>
      <c r="N201" s="107"/>
      <c r="O201" s="107"/>
      <c r="P201" s="107"/>
      <c r="Q201" s="107"/>
    </row>
    <row r="202" spans="12:17" ht="12.75">
      <c r="L202" s="107"/>
      <c r="M202" s="107"/>
      <c r="N202" s="107"/>
      <c r="O202" s="107"/>
      <c r="P202" s="107"/>
      <c r="Q202" s="107"/>
    </row>
    <row r="203" spans="12:17" ht="12.75">
      <c r="L203" s="107"/>
      <c r="M203" s="107"/>
      <c r="N203" s="107"/>
      <c r="O203" s="107"/>
      <c r="P203" s="107"/>
      <c r="Q203" s="107"/>
    </row>
    <row r="204" spans="12:17" ht="12.75">
      <c r="L204" s="107"/>
      <c r="M204" s="107"/>
      <c r="N204" s="107"/>
      <c r="O204" s="107"/>
      <c r="P204" s="107"/>
      <c r="Q204" s="107"/>
    </row>
    <row r="205" spans="12:17" ht="12.75">
      <c r="L205" s="107"/>
      <c r="M205" s="107"/>
      <c r="N205" s="107"/>
      <c r="O205" s="107"/>
      <c r="P205" s="107"/>
      <c r="Q205" s="107"/>
    </row>
    <row r="206" spans="12:17" ht="12.75">
      <c r="L206" s="107"/>
      <c r="M206" s="107"/>
      <c r="N206" s="107"/>
      <c r="O206" s="107"/>
      <c r="P206" s="107"/>
      <c r="Q206" s="107"/>
    </row>
    <row r="207" spans="12:17" ht="12.75">
      <c r="L207" s="107"/>
      <c r="M207" s="107"/>
      <c r="N207" s="107"/>
      <c r="O207" s="107"/>
      <c r="P207" s="107"/>
      <c r="Q207" s="107"/>
    </row>
    <row r="208" spans="12:17" ht="12.75">
      <c r="L208" s="107"/>
      <c r="M208" s="107"/>
      <c r="N208" s="107"/>
      <c r="O208" s="107"/>
      <c r="P208" s="107"/>
      <c r="Q208" s="107"/>
    </row>
    <row r="209" spans="12:17" ht="12.75">
      <c r="L209" s="107"/>
      <c r="M209" s="107"/>
      <c r="N209" s="107"/>
      <c r="O209" s="107"/>
      <c r="P209" s="107"/>
      <c r="Q209" s="107"/>
    </row>
    <row r="210" spans="12:17" ht="12.75">
      <c r="L210" s="107"/>
      <c r="M210" s="107"/>
      <c r="N210" s="107"/>
      <c r="O210" s="107"/>
      <c r="P210" s="107"/>
      <c r="Q210" s="107"/>
    </row>
    <row r="211" spans="12:17" ht="12.75">
      <c r="L211" s="107"/>
      <c r="M211" s="107"/>
      <c r="N211" s="107"/>
      <c r="O211" s="107"/>
      <c r="P211" s="107"/>
      <c r="Q211" s="107"/>
    </row>
    <row r="212" spans="12:17" ht="12.75">
      <c r="L212" s="107"/>
      <c r="M212" s="107"/>
      <c r="N212" s="107"/>
      <c r="O212" s="107"/>
      <c r="P212" s="107"/>
      <c r="Q212" s="107"/>
    </row>
    <row r="213" spans="12:17" ht="12.75">
      <c r="L213" s="107"/>
      <c r="M213" s="107"/>
      <c r="N213" s="107"/>
      <c r="O213" s="107"/>
      <c r="P213" s="107"/>
      <c r="Q213" s="107"/>
    </row>
    <row r="214" spans="12:17" ht="12.75">
      <c r="L214" s="107"/>
      <c r="M214" s="107"/>
      <c r="N214" s="107"/>
      <c r="O214" s="107"/>
      <c r="P214" s="107"/>
      <c r="Q214" s="107"/>
    </row>
    <row r="215" spans="12:17" ht="12.75">
      <c r="L215" s="107"/>
      <c r="M215" s="107"/>
      <c r="N215" s="107"/>
      <c r="O215" s="107"/>
      <c r="P215" s="107"/>
      <c r="Q215" s="107"/>
    </row>
    <row r="216" spans="12:17" ht="12.75">
      <c r="L216" s="107"/>
      <c r="M216" s="107"/>
      <c r="N216" s="107"/>
      <c r="O216" s="107"/>
      <c r="P216" s="107"/>
      <c r="Q216" s="107"/>
    </row>
    <row r="217" spans="12:17" ht="12.75">
      <c r="L217" s="107"/>
      <c r="M217" s="107"/>
      <c r="N217" s="107"/>
      <c r="O217" s="107"/>
      <c r="P217" s="107"/>
      <c r="Q217" s="107"/>
    </row>
    <row r="218" spans="12:17" ht="12.75">
      <c r="L218" s="107"/>
      <c r="M218" s="107"/>
      <c r="N218" s="107"/>
      <c r="O218" s="107"/>
      <c r="P218" s="107"/>
      <c r="Q218" s="107"/>
    </row>
    <row r="219" spans="12:17" ht="12.75">
      <c r="L219" s="107"/>
      <c r="M219" s="107"/>
      <c r="N219" s="107"/>
      <c r="O219" s="107"/>
      <c r="P219" s="107"/>
      <c r="Q219" s="107"/>
    </row>
    <row r="220" spans="12:17" ht="12.75">
      <c r="L220" s="107"/>
      <c r="M220" s="107"/>
      <c r="N220" s="107"/>
      <c r="O220" s="107"/>
      <c r="P220" s="107"/>
      <c r="Q220" s="107"/>
    </row>
    <row r="221" spans="12:17" ht="12.75">
      <c r="L221" s="107"/>
      <c r="M221" s="107"/>
      <c r="N221" s="107"/>
      <c r="O221" s="107"/>
      <c r="P221" s="107"/>
      <c r="Q221" s="107"/>
    </row>
    <row r="222" spans="12:17" ht="12.75">
      <c r="L222" s="107"/>
      <c r="M222" s="107"/>
      <c r="N222" s="107"/>
      <c r="O222" s="107"/>
      <c r="P222" s="107"/>
      <c r="Q222" s="107"/>
    </row>
    <row r="223" spans="12:17" ht="12.75">
      <c r="L223" s="107"/>
      <c r="M223" s="107"/>
      <c r="N223" s="107"/>
      <c r="O223" s="107"/>
      <c r="P223" s="107"/>
      <c r="Q223" s="107"/>
    </row>
    <row r="224" spans="12:17" ht="12.75">
      <c r="L224" s="107"/>
      <c r="M224" s="107"/>
      <c r="N224" s="107"/>
      <c r="O224" s="107"/>
      <c r="P224" s="107"/>
      <c r="Q224" s="107"/>
    </row>
    <row r="225" spans="12:17" ht="12.75">
      <c r="L225" s="107"/>
      <c r="M225" s="107"/>
      <c r="N225" s="107"/>
      <c r="O225" s="107"/>
      <c r="P225" s="107"/>
      <c r="Q225" s="107"/>
    </row>
    <row r="226" spans="12:17" ht="12.75">
      <c r="L226" s="107"/>
      <c r="M226" s="107"/>
      <c r="N226" s="107"/>
      <c r="O226" s="107"/>
      <c r="P226" s="107"/>
      <c r="Q226" s="107"/>
    </row>
    <row r="227" spans="12:17" ht="12.75">
      <c r="L227" s="107"/>
      <c r="M227" s="107"/>
      <c r="N227" s="107"/>
      <c r="O227" s="107"/>
      <c r="P227" s="107"/>
      <c r="Q227" s="107"/>
    </row>
    <row r="228" spans="12:17" ht="12.75">
      <c r="L228" s="107"/>
      <c r="M228" s="107"/>
      <c r="N228" s="107"/>
      <c r="O228" s="107"/>
      <c r="P228" s="107"/>
      <c r="Q228" s="107"/>
    </row>
    <row r="229" spans="12:17" ht="12.75">
      <c r="L229" s="107"/>
      <c r="M229" s="107"/>
      <c r="N229" s="107"/>
      <c r="O229" s="107"/>
      <c r="P229" s="107"/>
      <c r="Q229" s="107"/>
    </row>
    <row r="230" spans="12:17" ht="12.75">
      <c r="L230" s="107"/>
      <c r="M230" s="107"/>
      <c r="N230" s="107"/>
      <c r="O230" s="107"/>
      <c r="P230" s="107"/>
      <c r="Q230" s="107"/>
    </row>
    <row r="231" spans="12:17" ht="12.75">
      <c r="L231" s="107"/>
      <c r="M231" s="107"/>
      <c r="N231" s="107"/>
      <c r="O231" s="107"/>
      <c r="P231" s="107"/>
      <c r="Q231" s="107"/>
    </row>
    <row r="232" spans="12:17" ht="12.75">
      <c r="L232" s="107"/>
      <c r="M232" s="107"/>
      <c r="N232" s="107"/>
      <c r="O232" s="107"/>
      <c r="P232" s="107"/>
      <c r="Q232" s="107"/>
    </row>
    <row r="233" spans="12:17" ht="12.75">
      <c r="L233" s="107"/>
      <c r="M233" s="107"/>
      <c r="N233" s="107"/>
      <c r="O233" s="107"/>
      <c r="P233" s="107"/>
      <c r="Q233" s="107"/>
    </row>
    <row r="234" spans="12:17" ht="12.75">
      <c r="L234" s="107"/>
      <c r="M234" s="107"/>
      <c r="N234" s="107"/>
      <c r="O234" s="107"/>
      <c r="P234" s="107"/>
      <c r="Q234" s="107"/>
    </row>
    <row r="235" spans="12:17" ht="12.75">
      <c r="L235" s="107"/>
      <c r="M235" s="107"/>
      <c r="N235" s="107"/>
      <c r="O235" s="107"/>
      <c r="P235" s="107"/>
      <c r="Q235" s="107"/>
    </row>
    <row r="236" spans="12:17" ht="12.75">
      <c r="L236" s="107"/>
      <c r="M236" s="107"/>
      <c r="N236" s="107"/>
      <c r="O236" s="107"/>
      <c r="P236" s="107"/>
      <c r="Q236" s="107"/>
    </row>
    <row r="237" spans="12:17" ht="12.75">
      <c r="L237" s="107"/>
      <c r="M237" s="107"/>
      <c r="N237" s="107"/>
      <c r="O237" s="107"/>
      <c r="P237" s="107"/>
      <c r="Q237" s="107"/>
    </row>
    <row r="238" spans="12:17" ht="12.75">
      <c r="L238" s="107"/>
      <c r="M238" s="107"/>
      <c r="N238" s="107"/>
      <c r="O238" s="107"/>
      <c r="P238" s="107"/>
      <c r="Q238" s="107"/>
    </row>
    <row r="239" spans="12:17" ht="12.75">
      <c r="L239" s="107"/>
      <c r="M239" s="107"/>
      <c r="N239" s="107"/>
      <c r="O239" s="107"/>
      <c r="P239" s="107"/>
      <c r="Q239" s="107"/>
    </row>
    <row r="240" spans="12:17" ht="12.75">
      <c r="L240" s="107"/>
      <c r="M240" s="107"/>
      <c r="N240" s="107"/>
      <c r="O240" s="107"/>
      <c r="P240" s="107"/>
      <c r="Q240" s="107"/>
    </row>
    <row r="241" spans="12:17" ht="12.75">
      <c r="L241" s="107"/>
      <c r="M241" s="107"/>
      <c r="N241" s="107"/>
      <c r="O241" s="107"/>
      <c r="P241" s="107"/>
      <c r="Q241" s="107"/>
    </row>
    <row r="242" spans="12:17" ht="12.75">
      <c r="L242" s="107"/>
      <c r="M242" s="107"/>
      <c r="N242" s="107"/>
      <c r="O242" s="107"/>
      <c r="P242" s="107"/>
      <c r="Q242" s="107"/>
    </row>
    <row r="243" spans="12:17" ht="12.75">
      <c r="L243" s="107"/>
      <c r="M243" s="107"/>
      <c r="N243" s="107"/>
      <c r="O243" s="107"/>
      <c r="P243" s="107"/>
      <c r="Q243" s="107"/>
    </row>
    <row r="244" spans="12:17" ht="12.75">
      <c r="L244" s="107"/>
      <c r="M244" s="107"/>
      <c r="N244" s="107"/>
      <c r="O244" s="107"/>
      <c r="P244" s="107"/>
      <c r="Q244" s="107"/>
    </row>
    <row r="245" spans="12:17" ht="12.75">
      <c r="L245" s="107"/>
      <c r="M245" s="107"/>
      <c r="N245" s="107"/>
      <c r="O245" s="107"/>
      <c r="P245" s="107"/>
      <c r="Q245" s="107"/>
    </row>
    <row r="246" spans="12:17" ht="12.75">
      <c r="L246" s="107"/>
      <c r="M246" s="107"/>
      <c r="N246" s="107"/>
      <c r="O246" s="107"/>
      <c r="P246" s="107"/>
      <c r="Q246" s="107"/>
    </row>
    <row r="247" spans="12:17" ht="12.75">
      <c r="L247" s="107"/>
      <c r="M247" s="107"/>
      <c r="N247" s="107"/>
      <c r="O247" s="107"/>
      <c r="P247" s="107"/>
      <c r="Q247" s="107"/>
    </row>
    <row r="248" spans="12:17" ht="12.75">
      <c r="L248" s="107"/>
      <c r="M248" s="107"/>
      <c r="N248" s="107"/>
      <c r="O248" s="107"/>
      <c r="P248" s="107"/>
      <c r="Q248" s="107"/>
    </row>
    <row r="249" spans="12:17" ht="12.75">
      <c r="L249" s="107"/>
      <c r="M249" s="107"/>
      <c r="N249" s="107"/>
      <c r="O249" s="107"/>
      <c r="P249" s="107"/>
      <c r="Q249" s="107"/>
    </row>
    <row r="250" spans="12:17" ht="12.75">
      <c r="L250" s="107"/>
      <c r="M250" s="107"/>
      <c r="N250" s="107"/>
      <c r="O250" s="107"/>
      <c r="P250" s="107"/>
      <c r="Q250" s="107"/>
    </row>
    <row r="251" spans="12:17" ht="12.75">
      <c r="L251" s="107"/>
      <c r="M251" s="107"/>
      <c r="N251" s="107"/>
      <c r="O251" s="107"/>
      <c r="P251" s="107"/>
      <c r="Q251" s="107"/>
    </row>
    <row r="252" spans="12:17" ht="12.75">
      <c r="L252" s="107"/>
      <c r="M252" s="107"/>
      <c r="N252" s="107"/>
      <c r="O252" s="107"/>
      <c r="P252" s="107"/>
      <c r="Q252" s="107"/>
    </row>
    <row r="253" spans="12:17" ht="12.75">
      <c r="L253" s="107"/>
      <c r="M253" s="107"/>
      <c r="N253" s="107"/>
      <c r="O253" s="107"/>
      <c r="P253" s="107"/>
      <c r="Q253" s="107"/>
    </row>
    <row r="254" spans="12:17" ht="12.75">
      <c r="L254" s="107"/>
      <c r="M254" s="107"/>
      <c r="N254" s="107"/>
      <c r="O254" s="107"/>
      <c r="P254" s="107"/>
      <c r="Q254" s="107"/>
    </row>
    <row r="255" spans="12:17" ht="12.75">
      <c r="L255" s="107"/>
      <c r="M255" s="107"/>
      <c r="N255" s="107"/>
      <c r="O255" s="107"/>
      <c r="P255" s="107"/>
      <c r="Q255" s="107"/>
    </row>
    <row r="256" spans="12:17" ht="12.75">
      <c r="L256" s="107"/>
      <c r="M256" s="107"/>
      <c r="N256" s="107"/>
      <c r="O256" s="107"/>
      <c r="P256" s="107"/>
      <c r="Q256" s="107"/>
    </row>
    <row r="257" spans="12:17" ht="12.75">
      <c r="L257" s="107"/>
      <c r="M257" s="107"/>
      <c r="N257" s="107"/>
      <c r="O257" s="107"/>
      <c r="P257" s="107"/>
      <c r="Q257" s="107"/>
    </row>
    <row r="258" spans="12:17" ht="12.75">
      <c r="L258" s="107"/>
      <c r="M258" s="107"/>
      <c r="N258" s="107"/>
      <c r="O258" s="107"/>
      <c r="P258" s="107"/>
      <c r="Q258" s="107"/>
    </row>
    <row r="259" spans="12:17" ht="12.75">
      <c r="L259" s="107"/>
      <c r="M259" s="107"/>
      <c r="N259" s="107"/>
      <c r="O259" s="107"/>
      <c r="P259" s="107"/>
      <c r="Q259" s="107"/>
    </row>
    <row r="260" spans="12:17" ht="12.75">
      <c r="L260" s="107"/>
      <c r="M260" s="107"/>
      <c r="N260" s="107"/>
      <c r="O260" s="107"/>
      <c r="P260" s="107"/>
      <c r="Q260" s="107"/>
    </row>
    <row r="261" spans="12:17" ht="12.75">
      <c r="L261" s="107"/>
      <c r="M261" s="107"/>
      <c r="N261" s="107"/>
      <c r="O261" s="107"/>
      <c r="P261" s="107"/>
      <c r="Q261" s="107"/>
    </row>
    <row r="262" spans="12:17" ht="12.75">
      <c r="L262" s="107"/>
      <c r="M262" s="107"/>
      <c r="N262" s="107"/>
      <c r="O262" s="107"/>
      <c r="P262" s="107"/>
      <c r="Q262" s="107"/>
    </row>
    <row r="263" spans="12:17" ht="12.75">
      <c r="L263" s="107"/>
      <c r="M263" s="107"/>
      <c r="N263" s="107"/>
      <c r="O263" s="107"/>
      <c r="P263" s="107"/>
      <c r="Q263" s="107"/>
    </row>
    <row r="264" spans="12:17" ht="12.75">
      <c r="L264" s="107"/>
      <c r="M264" s="107"/>
      <c r="N264" s="107"/>
      <c r="O264" s="107"/>
      <c r="P264" s="107"/>
      <c r="Q264" s="107"/>
    </row>
    <row r="265" spans="12:17" ht="12.75">
      <c r="L265" s="107"/>
      <c r="M265" s="107"/>
      <c r="N265" s="107"/>
      <c r="O265" s="107"/>
      <c r="P265" s="107"/>
      <c r="Q265" s="107"/>
    </row>
    <row r="266" spans="12:17" ht="12.75">
      <c r="L266" s="107"/>
      <c r="M266" s="107"/>
      <c r="N266" s="107"/>
      <c r="O266" s="107"/>
      <c r="P266" s="107"/>
      <c r="Q266" s="107"/>
    </row>
    <row r="267" spans="12:17" ht="12.75">
      <c r="L267" s="107"/>
      <c r="M267" s="107"/>
      <c r="N267" s="107"/>
      <c r="O267" s="107"/>
      <c r="P267" s="107"/>
      <c r="Q267" s="107"/>
    </row>
    <row r="268" spans="12:17" ht="12.75">
      <c r="L268" s="107"/>
      <c r="M268" s="107"/>
      <c r="N268" s="107"/>
      <c r="O268" s="107"/>
      <c r="P268" s="107"/>
      <c r="Q268" s="107"/>
    </row>
    <row r="269" spans="12:17" ht="12.75">
      <c r="L269" s="107"/>
      <c r="M269" s="107"/>
      <c r="N269" s="107"/>
      <c r="O269" s="107"/>
      <c r="P269" s="107"/>
      <c r="Q269" s="107"/>
    </row>
    <row r="270" spans="12:17" ht="12.75">
      <c r="L270" s="107"/>
      <c r="M270" s="107"/>
      <c r="N270" s="107"/>
      <c r="O270" s="107"/>
      <c r="P270" s="107"/>
      <c r="Q270" s="107"/>
    </row>
    <row r="271" spans="12:17" ht="12.75">
      <c r="L271" s="107"/>
      <c r="M271" s="107"/>
      <c r="N271" s="107"/>
      <c r="O271" s="107"/>
      <c r="P271" s="107"/>
      <c r="Q271" s="107"/>
    </row>
    <row r="272" spans="12:17" ht="12.75">
      <c r="L272" s="107"/>
      <c r="M272" s="107"/>
      <c r="N272" s="107"/>
      <c r="O272" s="107"/>
      <c r="P272" s="107"/>
      <c r="Q272" s="107"/>
    </row>
    <row r="273" spans="12:17" ht="12.75">
      <c r="L273" s="107"/>
      <c r="M273" s="107"/>
      <c r="N273" s="107"/>
      <c r="O273" s="107"/>
      <c r="P273" s="107"/>
      <c r="Q273" s="107"/>
    </row>
    <row r="274" spans="12:17" ht="12.75">
      <c r="L274" s="107"/>
      <c r="M274" s="107"/>
      <c r="N274" s="107"/>
      <c r="O274" s="107"/>
      <c r="P274" s="107"/>
      <c r="Q274" s="107"/>
    </row>
    <row r="275" spans="12:17" ht="12.75">
      <c r="L275" s="107"/>
      <c r="M275" s="107"/>
      <c r="N275" s="107"/>
      <c r="O275" s="107"/>
      <c r="P275" s="107"/>
      <c r="Q275" s="107"/>
    </row>
    <row r="276" spans="12:17" ht="12.75">
      <c r="L276" s="107"/>
      <c r="M276" s="107"/>
      <c r="N276" s="107"/>
      <c r="O276" s="107"/>
      <c r="P276" s="107"/>
      <c r="Q276" s="107"/>
    </row>
    <row r="277" spans="12:17" ht="12.75">
      <c r="L277" s="107"/>
      <c r="M277" s="107"/>
      <c r="N277" s="107"/>
      <c r="O277" s="107"/>
      <c r="P277" s="107"/>
      <c r="Q277" s="107"/>
    </row>
    <row r="278" spans="12:17" ht="12.75">
      <c r="L278" s="107"/>
      <c r="M278" s="107"/>
      <c r="N278" s="107"/>
      <c r="O278" s="107"/>
      <c r="P278" s="107"/>
      <c r="Q278" s="107"/>
    </row>
    <row r="279" spans="12:17" ht="12.75">
      <c r="L279" s="107"/>
      <c r="M279" s="107"/>
      <c r="N279" s="107"/>
      <c r="O279" s="107"/>
      <c r="P279" s="107"/>
      <c r="Q279" s="107"/>
    </row>
    <row r="280" spans="12:17" ht="12.75">
      <c r="L280" s="107"/>
      <c r="M280" s="107"/>
      <c r="N280" s="107"/>
      <c r="O280" s="107"/>
      <c r="P280" s="107"/>
      <c r="Q280" s="107"/>
    </row>
    <row r="281" spans="12:17" ht="12.75">
      <c r="L281" s="107"/>
      <c r="M281" s="107"/>
      <c r="N281" s="107"/>
      <c r="O281" s="107"/>
      <c r="P281" s="107"/>
      <c r="Q281" s="107"/>
    </row>
    <row r="282" spans="12:17" ht="12.75">
      <c r="L282" s="107"/>
      <c r="M282" s="107"/>
      <c r="N282" s="107"/>
      <c r="O282" s="107"/>
      <c r="P282" s="107"/>
      <c r="Q282" s="107"/>
    </row>
    <row r="283" spans="12:17" ht="12.75">
      <c r="L283" s="107"/>
      <c r="M283" s="107"/>
      <c r="N283" s="107"/>
      <c r="O283" s="107"/>
      <c r="P283" s="107"/>
      <c r="Q283" s="107"/>
    </row>
    <row r="284" spans="12:17" ht="12.75">
      <c r="L284" s="107"/>
      <c r="M284" s="107"/>
      <c r="N284" s="107"/>
      <c r="O284" s="107"/>
      <c r="P284" s="107"/>
      <c r="Q284" s="107"/>
    </row>
    <row r="285" spans="12:17" ht="12.75">
      <c r="L285" s="107"/>
      <c r="M285" s="107"/>
      <c r="N285" s="107"/>
      <c r="O285" s="107"/>
      <c r="P285" s="107"/>
      <c r="Q285" s="107"/>
    </row>
    <row r="286" spans="12:17" ht="12.75">
      <c r="L286" s="107"/>
      <c r="M286" s="107"/>
      <c r="N286" s="107"/>
      <c r="O286" s="107"/>
      <c r="P286" s="107"/>
      <c r="Q286" s="107"/>
    </row>
    <row r="287" spans="12:17" ht="12.75">
      <c r="L287" s="107"/>
      <c r="M287" s="107"/>
      <c r="N287" s="107"/>
      <c r="O287" s="107"/>
      <c r="P287" s="107"/>
      <c r="Q287" s="107"/>
    </row>
    <row r="288" spans="12:17" ht="12.75">
      <c r="L288" s="107"/>
      <c r="M288" s="107"/>
      <c r="N288" s="107"/>
      <c r="O288" s="107"/>
      <c r="P288" s="107"/>
      <c r="Q288" s="107"/>
    </row>
    <row r="289" spans="12:17" ht="12.75">
      <c r="L289" s="107"/>
      <c r="M289" s="107"/>
      <c r="N289" s="107"/>
      <c r="O289" s="107"/>
      <c r="P289" s="107"/>
      <c r="Q289" s="107"/>
    </row>
    <row r="290" spans="12:17" ht="12.75">
      <c r="L290" s="107"/>
      <c r="M290" s="107"/>
      <c r="N290" s="107"/>
      <c r="O290" s="107"/>
      <c r="P290" s="107"/>
      <c r="Q290" s="107"/>
    </row>
    <row r="291" spans="12:17" ht="12.75">
      <c r="L291" s="107"/>
      <c r="M291" s="107"/>
      <c r="N291" s="107"/>
      <c r="O291" s="107"/>
      <c r="P291" s="107"/>
      <c r="Q291" s="107"/>
    </row>
    <row r="292" spans="12:17" ht="12.75">
      <c r="L292" s="107"/>
      <c r="M292" s="107"/>
      <c r="N292" s="107"/>
      <c r="O292" s="107"/>
      <c r="P292" s="107"/>
      <c r="Q292" s="107"/>
    </row>
    <row r="293" spans="12:17" ht="12.75">
      <c r="L293" s="107"/>
      <c r="M293" s="107"/>
      <c r="N293" s="107"/>
      <c r="O293" s="107"/>
      <c r="P293" s="107"/>
      <c r="Q293" s="107"/>
    </row>
    <row r="294" spans="12:17" ht="12.75">
      <c r="L294" s="107"/>
      <c r="M294" s="107"/>
      <c r="N294" s="107"/>
      <c r="O294" s="107"/>
      <c r="P294" s="107"/>
      <c r="Q294" s="107"/>
    </row>
    <row r="295" spans="12:17" ht="12.75">
      <c r="L295" s="107"/>
      <c r="M295" s="107"/>
      <c r="N295" s="107"/>
      <c r="O295" s="107"/>
      <c r="P295" s="107"/>
      <c r="Q295" s="107"/>
    </row>
    <row r="296" spans="12:17" ht="12.75">
      <c r="L296" s="107"/>
      <c r="M296" s="107"/>
      <c r="N296" s="107"/>
      <c r="O296" s="107"/>
      <c r="P296" s="107"/>
      <c r="Q296" s="107"/>
    </row>
    <row r="297" spans="12:17" ht="12.75">
      <c r="L297" s="107"/>
      <c r="M297" s="107"/>
      <c r="N297" s="107"/>
      <c r="O297" s="107"/>
      <c r="P297" s="107"/>
      <c r="Q297" s="107"/>
    </row>
    <row r="298" spans="12:17" ht="12.75">
      <c r="L298" s="107"/>
      <c r="M298" s="107"/>
      <c r="N298" s="107"/>
      <c r="O298" s="107"/>
      <c r="P298" s="107"/>
      <c r="Q298" s="107"/>
    </row>
    <row r="299" spans="12:17" ht="12.75">
      <c r="L299" s="107"/>
      <c r="M299" s="107"/>
      <c r="N299" s="107"/>
      <c r="O299" s="107"/>
      <c r="P299" s="107"/>
      <c r="Q299" s="107"/>
    </row>
    <row r="300" spans="12:17" ht="12.75">
      <c r="L300" s="107"/>
      <c r="M300" s="107"/>
      <c r="N300" s="107"/>
      <c r="O300" s="107"/>
      <c r="P300" s="107"/>
      <c r="Q300" s="107"/>
    </row>
    <row r="301" spans="12:17" ht="12.75">
      <c r="L301" s="107"/>
      <c r="M301" s="107"/>
      <c r="N301" s="107"/>
      <c r="O301" s="107"/>
      <c r="P301" s="107"/>
      <c r="Q301" s="107"/>
    </row>
    <row r="302" spans="12:17" ht="12.75">
      <c r="L302" s="107"/>
      <c r="M302" s="107"/>
      <c r="N302" s="107"/>
      <c r="O302" s="107"/>
      <c r="P302" s="107"/>
      <c r="Q302" s="107"/>
    </row>
    <row r="303" spans="12:17" ht="12.75">
      <c r="L303" s="107"/>
      <c r="M303" s="107"/>
      <c r="N303" s="107"/>
      <c r="O303" s="107"/>
      <c r="P303" s="107"/>
      <c r="Q303" s="107"/>
    </row>
    <row r="304" spans="12:17" ht="12.75">
      <c r="L304" s="107"/>
      <c r="M304" s="107"/>
      <c r="N304" s="107"/>
      <c r="O304" s="107"/>
      <c r="P304" s="107"/>
      <c r="Q304" s="107"/>
    </row>
    <row r="305" spans="12:17" ht="12.75">
      <c r="L305" s="107"/>
      <c r="M305" s="107"/>
      <c r="N305" s="107"/>
      <c r="O305" s="107"/>
      <c r="P305" s="107"/>
      <c r="Q305" s="107"/>
    </row>
    <row r="306" spans="12:17" ht="12.75">
      <c r="L306" s="107"/>
      <c r="M306" s="107"/>
      <c r="N306" s="107"/>
      <c r="O306" s="107"/>
      <c r="P306" s="107"/>
      <c r="Q306" s="107"/>
    </row>
    <row r="307" spans="12:17" ht="12.75">
      <c r="L307" s="107"/>
      <c r="M307" s="107"/>
      <c r="N307" s="107"/>
      <c r="O307" s="107"/>
      <c r="P307" s="107"/>
      <c r="Q307" s="107"/>
    </row>
    <row r="308" spans="12:17" ht="12.75">
      <c r="L308" s="107"/>
      <c r="M308" s="107"/>
      <c r="N308" s="107"/>
      <c r="O308" s="107"/>
      <c r="P308" s="107"/>
      <c r="Q308" s="107"/>
    </row>
    <row r="309" spans="12:17" ht="12.75">
      <c r="L309" s="107"/>
      <c r="M309" s="107"/>
      <c r="N309" s="107"/>
      <c r="O309" s="107"/>
      <c r="P309" s="107"/>
      <c r="Q309" s="107"/>
    </row>
    <row r="310" spans="12:17" ht="12.75">
      <c r="L310" s="107"/>
      <c r="M310" s="107"/>
      <c r="N310" s="107"/>
      <c r="O310" s="107"/>
      <c r="P310" s="107"/>
      <c r="Q310" s="107"/>
    </row>
    <row r="311" spans="12:17" ht="12.75">
      <c r="L311" s="107"/>
      <c r="M311" s="107"/>
      <c r="N311" s="107"/>
      <c r="O311" s="107"/>
      <c r="P311" s="107"/>
      <c r="Q311" s="107"/>
    </row>
    <row r="312" spans="12:17" ht="12.75">
      <c r="L312" s="107"/>
      <c r="M312" s="107"/>
      <c r="N312" s="107"/>
      <c r="O312" s="107"/>
      <c r="P312" s="107"/>
      <c r="Q312" s="107"/>
    </row>
    <row r="313" spans="12:17" ht="12.75">
      <c r="L313" s="107"/>
      <c r="M313" s="107"/>
      <c r="N313" s="107"/>
      <c r="O313" s="107"/>
      <c r="P313" s="107"/>
      <c r="Q313" s="107"/>
    </row>
    <row r="314" spans="12:17" ht="12.75">
      <c r="L314" s="107"/>
      <c r="M314" s="107"/>
      <c r="N314" s="107"/>
      <c r="O314" s="107"/>
      <c r="P314" s="107"/>
      <c r="Q314" s="107"/>
    </row>
    <row r="315" spans="12:17" ht="12.75">
      <c r="L315" s="107"/>
      <c r="M315" s="107"/>
      <c r="N315" s="107"/>
      <c r="O315" s="107"/>
      <c r="P315" s="107"/>
      <c r="Q315" s="107"/>
    </row>
    <row r="316" spans="12:17" ht="12.75">
      <c r="L316" s="107"/>
      <c r="M316" s="107"/>
      <c r="N316" s="107"/>
      <c r="O316" s="107"/>
      <c r="P316" s="107"/>
      <c r="Q316" s="107"/>
    </row>
    <row r="317" spans="12:17" ht="12.75">
      <c r="L317" s="107"/>
      <c r="M317" s="107"/>
      <c r="N317" s="107"/>
      <c r="O317" s="107"/>
      <c r="P317" s="107"/>
      <c r="Q317" s="107"/>
    </row>
    <row r="318" spans="12:17" ht="12.75">
      <c r="L318" s="107"/>
      <c r="M318" s="107"/>
      <c r="N318" s="107"/>
      <c r="O318" s="107"/>
      <c r="P318" s="107"/>
      <c r="Q318" s="107"/>
    </row>
    <row r="319" spans="12:17" ht="12.75">
      <c r="L319" s="107"/>
      <c r="M319" s="107"/>
      <c r="N319" s="107"/>
      <c r="O319" s="107"/>
      <c r="P319" s="107"/>
      <c r="Q319" s="107"/>
    </row>
    <row r="320" spans="12:17" ht="12.75">
      <c r="L320" s="107"/>
      <c r="M320" s="107"/>
      <c r="N320" s="107"/>
      <c r="O320" s="107"/>
      <c r="P320" s="107"/>
      <c r="Q320" s="107"/>
    </row>
    <row r="321" spans="12:17" ht="12.75">
      <c r="L321" s="107"/>
      <c r="M321" s="107"/>
      <c r="N321" s="107"/>
      <c r="O321" s="107"/>
      <c r="P321" s="107"/>
      <c r="Q321" s="107"/>
    </row>
    <row r="322" spans="12:17" ht="12.75">
      <c r="L322" s="107"/>
      <c r="M322" s="107"/>
      <c r="N322" s="107"/>
      <c r="O322" s="107"/>
      <c r="P322" s="107"/>
      <c r="Q322" s="107"/>
    </row>
    <row r="323" spans="12:17" ht="12.75">
      <c r="L323" s="107"/>
      <c r="M323" s="107"/>
      <c r="N323" s="107"/>
      <c r="O323" s="107"/>
      <c r="P323" s="107"/>
      <c r="Q323" s="107"/>
    </row>
    <row r="324" spans="12:17" ht="12.75">
      <c r="L324" s="107"/>
      <c r="M324" s="107"/>
      <c r="N324" s="107"/>
      <c r="O324" s="107"/>
      <c r="P324" s="107"/>
      <c r="Q324" s="107"/>
    </row>
    <row r="325" spans="12:17" ht="12.75">
      <c r="L325" s="107"/>
      <c r="M325" s="107"/>
      <c r="N325" s="107"/>
      <c r="O325" s="107"/>
      <c r="P325" s="107"/>
      <c r="Q325" s="107"/>
    </row>
    <row r="326" spans="12:17" ht="12.75">
      <c r="L326" s="107"/>
      <c r="M326" s="107"/>
      <c r="N326" s="107"/>
      <c r="O326" s="107"/>
      <c r="P326" s="107"/>
      <c r="Q326" s="107"/>
    </row>
    <row r="327" spans="1:17" ht="12.75">
      <c r="A327" s="107"/>
      <c r="B327" s="107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</row>
    <row r="328" spans="1:17" ht="12.75">
      <c r="A328" s="107"/>
      <c r="B328" s="107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</row>
    <row r="329" spans="1:17" ht="12.75">
      <c r="A329" s="107"/>
      <c r="B329" s="107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</row>
    <row r="330" spans="1:17" ht="12.75">
      <c r="A330" s="107"/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</row>
    <row r="331" spans="1:17" ht="12.75">
      <c r="A331" s="107"/>
      <c r="B331" s="107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</row>
    <row r="332" spans="1:17" ht="12.75">
      <c r="A332" s="107"/>
      <c r="B332" s="107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</row>
    <row r="333" spans="1:17" ht="12.75">
      <c r="A333" s="107"/>
      <c r="B333" s="107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</row>
    <row r="334" spans="1:17" ht="12.75">
      <c r="A334" s="107"/>
      <c r="B334" s="107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</row>
    <row r="335" spans="1:17" ht="12.75">
      <c r="A335" s="107"/>
      <c r="B335" s="107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</row>
    <row r="336" spans="1:17" ht="12.75">
      <c r="A336" s="107"/>
      <c r="B336" s="107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</row>
    <row r="337" spans="1:17" ht="12.75">
      <c r="A337" s="107"/>
      <c r="B337" s="107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</row>
    <row r="338" spans="1:17" ht="12.75">
      <c r="A338" s="107"/>
      <c r="B338" s="107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</row>
    <row r="339" spans="1:17" ht="12.75">
      <c r="A339" s="107"/>
      <c r="B339" s="107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</row>
    <row r="340" spans="1:17" ht="12.75">
      <c r="A340" s="107"/>
      <c r="B340" s="107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</row>
    <row r="341" spans="1:17" ht="12.75">
      <c r="A341" s="107"/>
      <c r="B341" s="107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</row>
    <row r="342" spans="1:17" ht="12.75">
      <c r="A342" s="107"/>
      <c r="B342" s="107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</row>
    <row r="343" spans="1:17" ht="12.75">
      <c r="A343" s="107"/>
      <c r="B343" s="107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</row>
    <row r="344" spans="1:17" ht="12.75">
      <c r="A344" s="107"/>
      <c r="B344" s="107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</row>
    <row r="345" spans="1:17" ht="12.75">
      <c r="A345" s="107"/>
      <c r="B345" s="107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</row>
    <row r="346" spans="1:17" ht="12.75">
      <c r="A346" s="107"/>
      <c r="B346" s="107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</row>
    <row r="347" spans="1:17" ht="12.75">
      <c r="A347" s="107"/>
      <c r="B347" s="107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</row>
    <row r="348" spans="1:17" ht="12.75">
      <c r="A348" s="107"/>
      <c r="B348" s="107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</row>
    <row r="349" spans="1:17" ht="12.75">
      <c r="A349" s="107"/>
      <c r="B349" s="107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</row>
    <row r="350" spans="1:17" ht="12.75">
      <c r="A350" s="107"/>
      <c r="B350" s="107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</row>
    <row r="351" spans="1:17" ht="12.75">
      <c r="A351" s="107"/>
      <c r="B351" s="107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</row>
    <row r="352" spans="1:17" ht="12.75">
      <c r="A352" s="107"/>
      <c r="B352" s="107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</row>
    <row r="353" spans="1:17" ht="12.75">
      <c r="A353" s="107"/>
      <c r="B353" s="107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</row>
    <row r="354" spans="1:17" ht="12.75">
      <c r="A354" s="107"/>
      <c r="B354" s="107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</row>
    <row r="355" spans="1:17" ht="12.75">
      <c r="A355" s="107"/>
      <c r="B355" s="107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</row>
    <row r="356" spans="1:17" ht="12.75">
      <c r="A356" s="107"/>
      <c r="B356" s="107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</row>
    <row r="357" spans="1:17" ht="12.75">
      <c r="A357" s="107"/>
      <c r="B357" s="107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</row>
    <row r="358" spans="1:17" ht="12.75">
      <c r="A358" s="107"/>
      <c r="B358" s="107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</row>
    <row r="359" spans="1:17" ht="12.75">
      <c r="A359" s="107"/>
      <c r="B359" s="107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</row>
    <row r="360" spans="1:17" ht="12.75">
      <c r="A360" s="107"/>
      <c r="B360" s="107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</row>
    <row r="361" spans="1:17" ht="12.75">
      <c r="A361" s="107"/>
      <c r="B361" s="107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</row>
    <row r="362" spans="1:17" ht="12.75">
      <c r="A362" s="107"/>
      <c r="B362" s="107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</row>
    <row r="363" spans="1:17" ht="12.75">
      <c r="A363" s="107"/>
      <c r="B363" s="107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</row>
    <row r="364" spans="1:17" ht="12.75">
      <c r="A364" s="107"/>
      <c r="B364" s="107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</row>
    <row r="365" spans="1:17" ht="12.75">
      <c r="A365" s="107"/>
      <c r="B365" s="107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</row>
    <row r="366" spans="1:17" ht="12.75">
      <c r="A366" s="107"/>
      <c r="B366" s="107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</row>
    <row r="367" spans="1:17" ht="12.75">
      <c r="A367" s="107"/>
      <c r="B367" s="107"/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</row>
    <row r="368" spans="1:17" ht="12.75">
      <c r="A368" s="107"/>
      <c r="B368" s="107"/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</row>
    <row r="369" spans="1:17" ht="12.75">
      <c r="A369" s="107"/>
      <c r="B369" s="107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</row>
    <row r="370" spans="1:17" ht="12.75">
      <c r="A370" s="107"/>
      <c r="B370" s="107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</row>
    <row r="371" spans="1:17" ht="12.75">
      <c r="A371" s="107"/>
      <c r="B371" s="107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</row>
    <row r="372" spans="1:17" ht="12.75">
      <c r="A372" s="107"/>
      <c r="B372" s="107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</row>
    <row r="373" spans="1:17" ht="12.75">
      <c r="A373" s="107"/>
      <c r="B373" s="107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</row>
    <row r="374" spans="1:17" ht="12.75">
      <c r="A374" s="107"/>
      <c r="B374" s="107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</row>
    <row r="375" spans="1:17" ht="12.75">
      <c r="A375" s="107"/>
      <c r="B375" s="107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</row>
    <row r="376" spans="1:17" ht="12.75">
      <c r="A376" s="107"/>
      <c r="B376" s="107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</row>
    <row r="377" spans="1:17" ht="12.75">
      <c r="A377" s="107"/>
      <c r="B377" s="107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</row>
    <row r="378" spans="1:17" ht="12.75">
      <c r="A378" s="107"/>
      <c r="B378" s="107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</row>
    <row r="379" spans="1:17" ht="12.75">
      <c r="A379" s="107"/>
      <c r="B379" s="107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</row>
    <row r="380" spans="1:17" ht="12.75">
      <c r="A380" s="107"/>
      <c r="B380" s="107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</row>
    <row r="381" spans="1:17" ht="12.75">
      <c r="A381" s="107"/>
      <c r="B381" s="107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</row>
    <row r="382" spans="1:17" ht="12.75">
      <c r="A382" s="107"/>
      <c r="B382" s="107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</row>
    <row r="383" spans="1:17" ht="12.75">
      <c r="A383" s="107"/>
      <c r="B383" s="107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</row>
    <row r="384" spans="1:17" ht="12.75">
      <c r="A384" s="107"/>
      <c r="B384" s="107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</row>
    <row r="385" spans="1:17" ht="12.75">
      <c r="A385" s="107"/>
      <c r="B385" s="107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</row>
    <row r="386" spans="1:17" ht="12.75">
      <c r="A386" s="107"/>
      <c r="B386" s="107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</row>
    <row r="387" spans="1:17" ht="12.75">
      <c r="A387" s="107"/>
      <c r="B387" s="107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</row>
    <row r="388" spans="1:17" ht="12.75">
      <c r="A388" s="107"/>
      <c r="B388" s="107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</row>
    <row r="389" spans="1:17" ht="12.75">
      <c r="A389" s="107"/>
      <c r="B389" s="107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</row>
    <row r="390" spans="1:17" ht="12.75">
      <c r="A390" s="107"/>
      <c r="B390" s="107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</row>
    <row r="391" spans="1:17" ht="12.75">
      <c r="A391" s="107"/>
      <c r="B391" s="107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</row>
    <row r="392" spans="1:17" ht="12.75">
      <c r="A392" s="107"/>
      <c r="B392" s="107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</row>
    <row r="393" spans="1:17" ht="12.75">
      <c r="A393" s="107"/>
      <c r="B393" s="107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</row>
    <row r="394" spans="1:17" ht="12.75">
      <c r="A394" s="107"/>
      <c r="B394" s="107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</row>
    <row r="395" spans="1:17" ht="12.75">
      <c r="A395" s="107"/>
      <c r="B395" s="107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</row>
    <row r="396" spans="1:17" ht="12.75">
      <c r="A396" s="107"/>
      <c r="B396" s="107"/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</row>
    <row r="397" spans="1:17" ht="12.75">
      <c r="A397" s="107"/>
      <c r="B397" s="107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</row>
    <row r="398" spans="1:17" ht="12.75">
      <c r="A398" s="107"/>
      <c r="B398" s="107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</row>
    <row r="399" spans="1:17" ht="12.75">
      <c r="A399" s="107"/>
      <c r="B399" s="107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</row>
    <row r="400" spans="1:17" ht="12.75">
      <c r="A400" s="107"/>
      <c r="B400" s="107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</row>
    <row r="401" spans="1:17" ht="12.75">
      <c r="A401" s="107"/>
      <c r="B401" s="107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</row>
    <row r="402" spans="1:17" ht="12.75">
      <c r="A402" s="107"/>
      <c r="B402" s="107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</row>
    <row r="403" spans="1:17" ht="12.75">
      <c r="A403" s="107"/>
      <c r="B403" s="107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</row>
    <row r="404" spans="1:17" ht="12.75">
      <c r="A404" s="107"/>
      <c r="B404" s="107"/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</row>
    <row r="405" spans="1:17" ht="12.75">
      <c r="A405" s="107"/>
      <c r="B405" s="107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</row>
    <row r="406" spans="1:17" ht="12.75">
      <c r="A406" s="107"/>
      <c r="B406" s="107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</row>
    <row r="407" spans="1:17" ht="12.75">
      <c r="A407" s="107"/>
      <c r="B407" s="107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</row>
    <row r="408" spans="1:17" ht="12.75">
      <c r="A408" s="107"/>
      <c r="B408" s="107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</row>
    <row r="409" spans="1:17" ht="12.75">
      <c r="A409" s="107"/>
      <c r="B409" s="107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</row>
    <row r="410" spans="1:17" ht="12.75">
      <c r="A410" s="107"/>
      <c r="B410" s="107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</row>
    <row r="411" spans="1:17" ht="12.75">
      <c r="A411" s="107"/>
      <c r="B411" s="107"/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</row>
    <row r="412" spans="1:17" ht="12.75">
      <c r="A412" s="107"/>
      <c r="B412" s="107"/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</row>
    <row r="413" spans="1:17" ht="12.75">
      <c r="A413" s="107"/>
      <c r="B413" s="107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</row>
    <row r="414" spans="1:17" ht="12.75">
      <c r="A414" s="107"/>
      <c r="B414" s="107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</row>
    <row r="415" spans="1:17" ht="12.75">
      <c r="A415" s="107"/>
      <c r="B415" s="107"/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</row>
    <row r="416" spans="1:17" ht="12.75">
      <c r="A416" s="107"/>
      <c r="B416" s="107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</row>
    <row r="417" spans="1:17" ht="12.75">
      <c r="A417" s="107"/>
      <c r="B417" s="107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</row>
    <row r="418" spans="1:17" ht="12.75">
      <c r="A418" s="107"/>
      <c r="B418" s="107"/>
      <c r="C418" s="107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</row>
    <row r="419" spans="1:17" ht="12.75">
      <c r="A419" s="107"/>
      <c r="B419" s="107"/>
      <c r="C419" s="107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</row>
    <row r="420" spans="1:17" ht="12.75">
      <c r="A420" s="107"/>
      <c r="B420" s="107"/>
      <c r="C420" s="107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</row>
    <row r="421" spans="1:17" ht="12.75">
      <c r="A421" s="107"/>
      <c r="B421" s="107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</row>
    <row r="422" spans="1:17" ht="12.75">
      <c r="A422" s="107"/>
      <c r="B422" s="107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</row>
    <row r="423" spans="1:17" ht="12.75">
      <c r="A423" s="107"/>
      <c r="B423" s="107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</row>
    <row r="424" spans="1:17" ht="12.75">
      <c r="A424" s="107"/>
      <c r="B424" s="107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</row>
    <row r="425" spans="1:17" ht="12.75">
      <c r="A425" s="107"/>
      <c r="B425" s="107"/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</row>
    <row r="426" spans="1:17" ht="12.75">
      <c r="A426" s="107"/>
      <c r="B426" s="107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</row>
    <row r="427" spans="1:17" ht="12.75">
      <c r="A427" s="107"/>
      <c r="B427" s="107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</row>
    <row r="428" spans="1:17" ht="12.75">
      <c r="A428" s="107"/>
      <c r="B428" s="107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</row>
    <row r="429" spans="1:17" ht="12.75">
      <c r="A429" s="107"/>
      <c r="B429" s="107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</row>
    <row r="430" spans="1:17" ht="12.75">
      <c r="A430" s="107"/>
      <c r="B430" s="107"/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</row>
    <row r="431" spans="1:17" ht="12.75">
      <c r="A431" s="107"/>
      <c r="B431" s="107"/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</row>
    <row r="432" spans="1:17" ht="12.75">
      <c r="A432" s="107"/>
      <c r="B432" s="107"/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</row>
    <row r="433" spans="1:17" ht="12.75">
      <c r="A433" s="107"/>
      <c r="B433" s="107"/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</row>
    <row r="434" spans="1:17" ht="12.75">
      <c r="A434" s="107"/>
      <c r="B434" s="107"/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</row>
    <row r="435" spans="1:17" ht="12.75">
      <c r="A435" s="107"/>
      <c r="B435" s="107"/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</row>
    <row r="436" spans="1:17" ht="12.75">
      <c r="A436" s="107"/>
      <c r="B436" s="107"/>
      <c r="C436" s="107"/>
      <c r="D436" s="107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</row>
    <row r="437" spans="1:17" ht="12.75">
      <c r="A437" s="107"/>
      <c r="B437" s="107"/>
      <c r="C437" s="107"/>
      <c r="D437" s="107"/>
      <c r="E437" s="107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  <c r="Q437" s="107"/>
    </row>
    <row r="438" spans="1:17" ht="12.75">
      <c r="A438" s="107"/>
      <c r="B438" s="107"/>
      <c r="C438" s="107"/>
      <c r="D438" s="107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</row>
    <row r="439" spans="1:17" ht="12.75">
      <c r="A439" s="107"/>
      <c r="B439" s="107"/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</row>
    <row r="440" spans="1:17" ht="12.75">
      <c r="A440" s="107"/>
      <c r="B440" s="107"/>
      <c r="C440" s="107"/>
      <c r="D440" s="107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</row>
    <row r="441" spans="1:17" ht="12.75">
      <c r="A441" s="107"/>
      <c r="B441" s="107"/>
      <c r="C441" s="107"/>
      <c r="D441" s="107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</row>
    <row r="442" spans="1:17" ht="12.75">
      <c r="A442" s="107"/>
      <c r="B442" s="107"/>
      <c r="C442" s="107"/>
      <c r="D442" s="107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</row>
    <row r="443" spans="1:17" ht="12.75">
      <c r="A443" s="107"/>
      <c r="B443" s="107"/>
      <c r="C443" s="107"/>
      <c r="D443" s="107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</row>
    <row r="444" spans="1:17" ht="12.75">
      <c r="A444" s="107"/>
      <c r="B444" s="107"/>
      <c r="C444" s="107"/>
      <c r="D444" s="107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</row>
    <row r="445" spans="1:17" ht="12.75">
      <c r="A445" s="107"/>
      <c r="B445" s="107"/>
      <c r="C445" s="107"/>
      <c r="D445" s="107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</row>
    <row r="446" spans="1:17" ht="12.75">
      <c r="A446" s="107"/>
      <c r="B446" s="107"/>
      <c r="C446" s="107"/>
      <c r="D446" s="107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</row>
    <row r="447" spans="1:17" ht="12.75">
      <c r="A447" s="107"/>
      <c r="B447" s="107"/>
      <c r="C447" s="107"/>
      <c r="D447" s="107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</row>
    <row r="448" spans="1:17" ht="12.75">
      <c r="A448" s="107"/>
      <c r="B448" s="107"/>
      <c r="C448" s="107"/>
      <c r="D448" s="107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</row>
    <row r="449" spans="1:17" ht="12.75">
      <c r="A449" s="107"/>
      <c r="B449" s="107"/>
      <c r="C449" s="107"/>
      <c r="D449" s="107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</row>
    <row r="450" spans="1:17" ht="12.75">
      <c r="A450" s="107"/>
      <c r="B450" s="107"/>
      <c r="C450" s="107"/>
      <c r="D450" s="107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</row>
    <row r="451" spans="1:17" ht="12.75">
      <c r="A451" s="107"/>
      <c r="B451" s="107"/>
      <c r="C451" s="107"/>
      <c r="D451" s="107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</row>
    <row r="452" spans="1:17" ht="12.75">
      <c r="A452" s="107"/>
      <c r="B452" s="107"/>
      <c r="C452" s="107"/>
      <c r="D452" s="107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</row>
    <row r="453" spans="1:17" ht="12.75">
      <c r="A453" s="107"/>
      <c r="B453" s="107"/>
      <c r="C453" s="107"/>
      <c r="D453" s="107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</row>
    <row r="454" spans="1:17" ht="12.75">
      <c r="A454" s="107"/>
      <c r="B454" s="107"/>
      <c r="C454" s="107"/>
      <c r="D454" s="107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</row>
    <row r="455" spans="1:17" ht="12.75">
      <c r="A455" s="107"/>
      <c r="B455" s="107"/>
      <c r="C455" s="107"/>
      <c r="D455" s="107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</row>
    <row r="456" spans="1:17" ht="12.75">
      <c r="A456" s="107"/>
      <c r="B456" s="107"/>
      <c r="C456" s="107"/>
      <c r="D456" s="107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</row>
    <row r="457" spans="1:17" ht="12.75">
      <c r="A457" s="107"/>
      <c r="B457" s="107"/>
      <c r="C457" s="107"/>
      <c r="D457" s="107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</row>
    <row r="458" spans="1:17" ht="12.75">
      <c r="A458" s="107"/>
      <c r="B458" s="107"/>
      <c r="C458" s="107"/>
      <c r="D458" s="107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</row>
    <row r="459" spans="1:17" ht="12.75">
      <c r="A459" s="107"/>
      <c r="B459" s="107"/>
      <c r="C459" s="107"/>
      <c r="D459" s="107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</row>
    <row r="460" spans="1:17" ht="12.75">
      <c r="A460" s="107"/>
      <c r="B460" s="107"/>
      <c r="C460" s="107"/>
      <c r="D460" s="107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</row>
    <row r="461" spans="1:17" ht="12.75">
      <c r="A461" s="107"/>
      <c r="B461" s="107"/>
      <c r="C461" s="107"/>
      <c r="D461" s="107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</row>
    <row r="462" spans="1:17" ht="12.75">
      <c r="A462" s="107"/>
      <c r="B462" s="107"/>
      <c r="C462" s="107"/>
      <c r="D462" s="107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</row>
    <row r="463" spans="1:17" ht="12.75">
      <c r="A463" s="107"/>
      <c r="B463" s="107"/>
      <c r="C463" s="107"/>
      <c r="D463" s="107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</row>
    <row r="464" spans="1:17" ht="12.75">
      <c r="A464" s="107"/>
      <c r="B464" s="107"/>
      <c r="C464" s="107"/>
      <c r="D464" s="107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</row>
    <row r="465" spans="1:17" ht="12.75">
      <c r="A465" s="107"/>
      <c r="B465" s="107"/>
      <c r="C465" s="107"/>
      <c r="D465" s="107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</row>
    <row r="466" spans="1:17" ht="12.75">
      <c r="A466" s="107"/>
      <c r="B466" s="107"/>
      <c r="C466" s="107"/>
      <c r="D466" s="107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</row>
    <row r="467" spans="1:17" ht="12.75">
      <c r="A467" s="107"/>
      <c r="B467" s="107"/>
      <c r="C467" s="107"/>
      <c r="D467" s="107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</row>
    <row r="468" spans="1:17" ht="12.75">
      <c r="A468" s="107"/>
      <c r="B468" s="107"/>
      <c r="C468" s="107"/>
      <c r="D468" s="107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</row>
    <row r="469" spans="1:17" ht="12.75">
      <c r="A469" s="107"/>
      <c r="B469" s="107"/>
      <c r="C469" s="107"/>
      <c r="D469" s="107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</row>
    <row r="470" spans="1:17" ht="12.75">
      <c r="A470" s="107"/>
      <c r="B470" s="107"/>
      <c r="C470" s="107"/>
      <c r="D470" s="107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</row>
    <row r="471" spans="1:17" ht="12.75">
      <c r="A471" s="107"/>
      <c r="B471" s="107"/>
      <c r="C471" s="107"/>
      <c r="D471" s="107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</row>
    <row r="472" spans="1:17" ht="12.75">
      <c r="A472" s="107"/>
      <c r="B472" s="107"/>
      <c r="C472" s="107"/>
      <c r="D472" s="107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</row>
    <row r="473" spans="1:17" ht="12.75">
      <c r="A473" s="107"/>
      <c r="B473" s="107"/>
      <c r="C473" s="107"/>
      <c r="D473" s="107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</row>
    <row r="474" spans="1:17" ht="12.75">
      <c r="A474" s="107"/>
      <c r="B474" s="107"/>
      <c r="C474" s="107"/>
      <c r="D474" s="107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</row>
    <row r="475" spans="1:17" ht="12.75">
      <c r="A475" s="107"/>
      <c r="B475" s="107"/>
      <c r="C475" s="107"/>
      <c r="D475" s="107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</row>
    <row r="476" spans="1:17" ht="12.75">
      <c r="A476" s="107"/>
      <c r="B476" s="107"/>
      <c r="C476" s="107"/>
      <c r="D476" s="107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</row>
    <row r="477" spans="1:17" ht="12.75">
      <c r="A477" s="107"/>
      <c r="B477" s="107"/>
      <c r="C477" s="107"/>
      <c r="D477" s="107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</row>
    <row r="478" spans="1:17" ht="12.75">
      <c r="A478" s="107"/>
      <c r="B478" s="107"/>
      <c r="C478" s="107"/>
      <c r="D478" s="107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</row>
    <row r="479" spans="1:17" ht="12.75">
      <c r="A479" s="107"/>
      <c r="B479" s="107"/>
      <c r="C479" s="107"/>
      <c r="D479" s="107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</row>
    <row r="480" spans="1:17" ht="12.75">
      <c r="A480" s="107"/>
      <c r="B480" s="107"/>
      <c r="C480" s="107"/>
      <c r="D480" s="107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</row>
    <row r="481" spans="1:17" ht="12.75">
      <c r="A481" s="107"/>
      <c r="B481" s="107"/>
      <c r="C481" s="107"/>
      <c r="D481" s="107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</row>
    <row r="482" spans="1:17" ht="12.75">
      <c r="A482" s="107"/>
      <c r="B482" s="107"/>
      <c r="C482" s="107"/>
      <c r="D482" s="107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</row>
    <row r="483" spans="1:17" ht="12.75">
      <c r="A483" s="107"/>
      <c r="B483" s="107"/>
      <c r="C483" s="107"/>
      <c r="D483" s="107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</row>
    <row r="484" spans="1:17" ht="12.75">
      <c r="A484" s="107"/>
      <c r="B484" s="107"/>
      <c r="C484" s="107"/>
      <c r="D484" s="107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</row>
    <row r="485" spans="1:17" ht="12.75">
      <c r="A485" s="107"/>
      <c r="B485" s="107"/>
      <c r="C485" s="107"/>
      <c r="D485" s="107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</row>
    <row r="486" spans="1:17" ht="12.75">
      <c r="A486" s="107"/>
      <c r="B486" s="107"/>
      <c r="C486" s="107"/>
      <c r="D486" s="107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</row>
    <row r="487" spans="1:17" ht="12.75">
      <c r="A487" s="107"/>
      <c r="B487" s="107"/>
      <c r="C487" s="107"/>
      <c r="D487" s="107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</row>
    <row r="488" spans="1:17" ht="12.75">
      <c r="A488" s="107"/>
      <c r="B488" s="107"/>
      <c r="C488" s="107"/>
      <c r="D488" s="107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</row>
    <row r="489" spans="1:17" ht="12.75">
      <c r="A489" s="107"/>
      <c r="B489" s="107"/>
      <c r="C489" s="107"/>
      <c r="D489" s="107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</row>
    <row r="490" spans="1:17" ht="12.75">
      <c r="A490" s="107"/>
      <c r="B490" s="107"/>
      <c r="C490" s="107"/>
      <c r="D490" s="107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</row>
    <row r="491" spans="1:17" ht="12.75">
      <c r="A491" s="107"/>
      <c r="B491" s="107"/>
      <c r="C491" s="107"/>
      <c r="D491" s="107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</row>
    <row r="492" spans="1:17" ht="12.75">
      <c r="A492" s="107"/>
      <c r="B492" s="107"/>
      <c r="C492" s="107"/>
      <c r="D492" s="107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</row>
    <row r="493" spans="1:17" ht="12.75">
      <c r="A493" s="107"/>
      <c r="B493" s="107"/>
      <c r="C493" s="107"/>
      <c r="D493" s="107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</row>
    <row r="494" spans="1:17" ht="12.75">
      <c r="A494" s="107"/>
      <c r="B494" s="107"/>
      <c r="C494" s="107"/>
      <c r="D494" s="107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</row>
    <row r="495" spans="1:17" ht="12.75">
      <c r="A495" s="107"/>
      <c r="B495" s="107"/>
      <c r="C495" s="107"/>
      <c r="D495" s="107"/>
      <c r="E495" s="107"/>
      <c r="F495" s="107"/>
      <c r="G495" s="107"/>
      <c r="H495" s="107"/>
      <c r="I495" s="107"/>
      <c r="J495" s="107"/>
      <c r="K495" s="107"/>
      <c r="L495" s="107"/>
      <c r="M495" s="107"/>
      <c r="N495" s="107"/>
      <c r="O495" s="107"/>
      <c r="P495" s="107"/>
      <c r="Q495" s="107"/>
    </row>
    <row r="496" spans="1:17" ht="12.75">
      <c r="A496" s="107"/>
      <c r="B496" s="107"/>
      <c r="C496" s="107"/>
      <c r="D496" s="107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</row>
    <row r="497" spans="1:17" ht="12.75">
      <c r="A497" s="107"/>
      <c r="B497" s="107"/>
      <c r="C497" s="107"/>
      <c r="D497" s="107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</row>
    <row r="498" spans="1:17" ht="12.75">
      <c r="A498" s="107"/>
      <c r="B498" s="107"/>
      <c r="C498" s="107"/>
      <c r="D498" s="107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</row>
    <row r="499" spans="1:17" ht="12.75">
      <c r="A499" s="107"/>
      <c r="B499" s="107"/>
      <c r="C499" s="107"/>
      <c r="D499" s="107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</row>
    <row r="500" spans="1:17" ht="12.75">
      <c r="A500" s="107"/>
      <c r="B500" s="107"/>
      <c r="C500" s="107"/>
      <c r="D500" s="107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</row>
    <row r="501" spans="1:17" ht="12.75">
      <c r="A501" s="107"/>
      <c r="B501" s="107"/>
      <c r="C501" s="107"/>
      <c r="D501" s="107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</row>
    <row r="502" spans="1:17" ht="12.75">
      <c r="A502" s="107"/>
      <c r="B502" s="107"/>
      <c r="C502" s="107"/>
      <c r="D502" s="107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</row>
    <row r="503" spans="1:17" ht="12.75">
      <c r="A503" s="107"/>
      <c r="B503" s="107"/>
      <c r="C503" s="107"/>
      <c r="D503" s="107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</row>
    <row r="504" spans="1:17" ht="12.75">
      <c r="A504" s="107"/>
      <c r="B504" s="107"/>
      <c r="C504" s="107"/>
      <c r="D504" s="107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</row>
    <row r="505" spans="1:17" ht="12.75">
      <c r="A505" s="107"/>
      <c r="B505" s="107"/>
      <c r="C505" s="107"/>
      <c r="D505" s="107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</row>
    <row r="506" spans="1:17" ht="12.75">
      <c r="A506" s="107"/>
      <c r="B506" s="107"/>
      <c r="C506" s="107"/>
      <c r="D506" s="107"/>
      <c r="E506" s="107"/>
      <c r="F506" s="107"/>
      <c r="G506" s="107"/>
      <c r="H506" s="107"/>
      <c r="I506" s="107"/>
      <c r="J506" s="107"/>
      <c r="K506" s="107"/>
      <c r="L506" s="107"/>
      <c r="M506" s="107"/>
      <c r="N506" s="107"/>
      <c r="O506" s="107"/>
      <c r="P506" s="107"/>
      <c r="Q506" s="107"/>
    </row>
    <row r="507" spans="1:17" ht="12.75">
      <c r="A507" s="107"/>
      <c r="B507" s="107"/>
      <c r="C507" s="107"/>
      <c r="D507" s="107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</row>
    <row r="508" spans="1:17" ht="12.75">
      <c r="A508" s="107"/>
      <c r="B508" s="107"/>
      <c r="C508" s="107"/>
      <c r="D508" s="107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</row>
    <row r="509" spans="1:17" ht="12.75">
      <c r="A509" s="107"/>
      <c r="B509" s="107"/>
      <c r="C509" s="107"/>
      <c r="D509" s="107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</row>
    <row r="510" spans="1:17" ht="12.75">
      <c r="A510" s="107"/>
      <c r="B510" s="107"/>
      <c r="C510" s="107"/>
      <c r="D510" s="107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</row>
    <row r="511" spans="1:17" ht="12.75">
      <c r="A511" s="107"/>
      <c r="B511" s="107"/>
      <c r="C511" s="107"/>
      <c r="D511" s="107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</row>
    <row r="512" spans="1:17" ht="12.75">
      <c r="A512" s="107"/>
      <c r="B512" s="107"/>
      <c r="C512" s="107"/>
      <c r="D512" s="107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</row>
    <row r="513" spans="1:17" ht="12.75">
      <c r="A513" s="107"/>
      <c r="B513" s="107"/>
      <c r="C513" s="107"/>
      <c r="D513" s="107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</row>
    <row r="514" spans="1:17" ht="12.75">
      <c r="A514" s="107"/>
      <c r="B514" s="107"/>
      <c r="C514" s="107"/>
      <c r="D514" s="107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</row>
    <row r="515" spans="1:17" ht="12.75">
      <c r="A515" s="107"/>
      <c r="B515" s="107"/>
      <c r="C515" s="107"/>
      <c r="D515" s="107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</row>
    <row r="516" spans="1:17" ht="12.75">
      <c r="A516" s="107"/>
      <c r="B516" s="107"/>
      <c r="C516" s="107"/>
      <c r="D516" s="107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</row>
    <row r="517" spans="1:17" ht="12.75">
      <c r="A517" s="107"/>
      <c r="B517" s="107"/>
      <c r="C517" s="107"/>
      <c r="D517" s="107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</row>
    <row r="518" spans="1:17" ht="12.75">
      <c r="A518" s="107"/>
      <c r="B518" s="107"/>
      <c r="C518" s="107"/>
      <c r="D518" s="107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</row>
    <row r="519" spans="1:17" ht="12.75">
      <c r="A519" s="107"/>
      <c r="B519" s="107"/>
      <c r="C519" s="107"/>
      <c r="D519" s="107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</row>
    <row r="520" spans="1:17" ht="12.75">
      <c r="A520" s="107"/>
      <c r="B520" s="107"/>
      <c r="C520" s="107"/>
      <c r="D520" s="107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</row>
    <row r="521" spans="1:17" ht="12.75">
      <c r="A521" s="107"/>
      <c r="B521" s="107"/>
      <c r="C521" s="107"/>
      <c r="D521" s="107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</row>
    <row r="522" spans="1:17" ht="12.75">
      <c r="A522" s="107"/>
      <c r="B522" s="107"/>
      <c r="C522" s="107"/>
      <c r="D522" s="107"/>
      <c r="E522" s="107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</row>
    <row r="523" spans="1:17" ht="12.75">
      <c r="A523" s="107"/>
      <c r="B523" s="107"/>
      <c r="C523" s="107"/>
      <c r="D523" s="107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</row>
    <row r="524" spans="1:17" ht="12.75">
      <c r="A524" s="107"/>
      <c r="B524" s="107"/>
      <c r="C524" s="107"/>
      <c r="D524" s="107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</row>
    <row r="525" spans="1:17" ht="12.75">
      <c r="A525" s="107"/>
      <c r="B525" s="107"/>
      <c r="C525" s="107"/>
      <c r="D525" s="107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</row>
    <row r="526" spans="1:17" ht="12.75">
      <c r="A526" s="107"/>
      <c r="B526" s="107"/>
      <c r="C526" s="107"/>
      <c r="D526" s="107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</row>
    <row r="527" spans="1:17" ht="12.75">
      <c r="A527" s="107"/>
      <c r="B527" s="107"/>
      <c r="C527" s="107"/>
      <c r="D527" s="107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</row>
    <row r="528" spans="1:17" ht="12.75">
      <c r="A528" s="107"/>
      <c r="B528" s="107"/>
      <c r="C528" s="107"/>
      <c r="D528" s="107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</row>
    <row r="529" spans="1:17" ht="12.75">
      <c r="A529" s="107"/>
      <c r="B529" s="107"/>
      <c r="C529" s="107"/>
      <c r="D529" s="107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</row>
    <row r="530" spans="1:17" ht="12.75">
      <c r="A530" s="107"/>
      <c r="B530" s="107"/>
      <c r="C530" s="107"/>
      <c r="D530" s="107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</row>
    <row r="531" spans="1:17" ht="12.75">
      <c r="A531" s="107"/>
      <c r="B531" s="107"/>
      <c r="C531" s="107"/>
      <c r="D531" s="107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</row>
    <row r="532" spans="1:17" ht="12.75">
      <c r="A532" s="107"/>
      <c r="B532" s="107"/>
      <c r="C532" s="107"/>
      <c r="D532" s="107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</row>
    <row r="533" spans="1:17" ht="12.75">
      <c r="A533" s="107"/>
      <c r="B533" s="107"/>
      <c r="C533" s="107"/>
      <c r="D533" s="107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</row>
    <row r="534" spans="1:17" ht="12.75">
      <c r="A534" s="107"/>
      <c r="B534" s="107"/>
      <c r="C534" s="107"/>
      <c r="D534" s="107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</row>
    <row r="535" spans="1:17" ht="12.75">
      <c r="A535" s="107"/>
      <c r="B535" s="107"/>
      <c r="C535" s="107"/>
      <c r="D535" s="107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</row>
    <row r="536" spans="1:17" ht="12.75">
      <c r="A536" s="107"/>
      <c r="B536" s="107"/>
      <c r="C536" s="107"/>
      <c r="D536" s="107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</row>
    <row r="537" spans="1:17" ht="12.75">
      <c r="A537" s="107"/>
      <c r="B537" s="107"/>
      <c r="C537" s="107"/>
      <c r="D537" s="107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</row>
    <row r="538" spans="1:17" ht="12.75">
      <c r="A538" s="107"/>
      <c r="B538" s="107"/>
      <c r="C538" s="107"/>
      <c r="D538" s="107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</row>
    <row r="539" spans="1:17" ht="12.75">
      <c r="A539" s="107"/>
      <c r="B539" s="107"/>
      <c r="C539" s="107"/>
      <c r="D539" s="107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</row>
    <row r="540" spans="1:17" ht="12.75">
      <c r="A540" s="107"/>
      <c r="B540" s="107"/>
      <c r="C540" s="107"/>
      <c r="D540" s="107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</row>
    <row r="541" spans="1:17" ht="12.75">
      <c r="A541" s="107"/>
      <c r="B541" s="107"/>
      <c r="C541" s="107"/>
      <c r="D541" s="107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</row>
    <row r="542" spans="1:17" ht="12.75">
      <c r="A542" s="107"/>
      <c r="B542" s="107"/>
      <c r="C542" s="107"/>
      <c r="D542" s="107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</row>
    <row r="543" spans="1:17" ht="12.75">
      <c r="A543" s="107"/>
      <c r="B543" s="107"/>
      <c r="C543" s="107"/>
      <c r="D543" s="107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</row>
    <row r="544" spans="1:17" ht="12.75">
      <c r="A544" s="107"/>
      <c r="B544" s="107"/>
      <c r="C544" s="107"/>
      <c r="D544" s="107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</row>
    <row r="545" spans="1:17" ht="12.75">
      <c r="A545" s="107"/>
      <c r="B545" s="107"/>
      <c r="C545" s="107"/>
      <c r="D545" s="107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</row>
    <row r="546" spans="1:17" ht="12.75">
      <c r="A546" s="107"/>
      <c r="B546" s="107"/>
      <c r="C546" s="107"/>
      <c r="D546" s="107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</row>
    <row r="547" spans="1:17" ht="12.75">
      <c r="A547" s="107"/>
      <c r="B547" s="107"/>
      <c r="C547" s="107"/>
      <c r="D547" s="107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</row>
    <row r="548" spans="1:17" ht="12.75">
      <c r="A548" s="107"/>
      <c r="B548" s="107"/>
      <c r="C548" s="107"/>
      <c r="D548" s="107"/>
      <c r="E548" s="107"/>
      <c r="F548" s="107"/>
      <c r="G548" s="107"/>
      <c r="H548" s="107"/>
      <c r="I548" s="107"/>
      <c r="J548" s="107"/>
      <c r="K548" s="107"/>
      <c r="L548" s="107"/>
      <c r="M548" s="107"/>
      <c r="N548" s="107"/>
      <c r="O548" s="107"/>
      <c r="P548" s="107"/>
      <c r="Q548" s="107"/>
    </row>
    <row r="549" spans="1:17" ht="12.75">
      <c r="A549" s="107"/>
      <c r="B549" s="107"/>
      <c r="C549" s="107"/>
      <c r="D549" s="107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</row>
    <row r="550" spans="1:17" ht="12.75">
      <c r="A550" s="107"/>
      <c r="B550" s="107"/>
      <c r="C550" s="107"/>
      <c r="D550" s="107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</row>
    <row r="551" spans="1:17" ht="12.75">
      <c r="A551" s="107"/>
      <c r="B551" s="107"/>
      <c r="C551" s="107"/>
      <c r="D551" s="107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</row>
    <row r="552" spans="1:17" ht="12.75">
      <c r="A552" s="107"/>
      <c r="B552" s="107"/>
      <c r="C552" s="107"/>
      <c r="D552" s="107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</row>
    <row r="553" spans="1:17" ht="12.75">
      <c r="A553" s="107"/>
      <c r="B553" s="107"/>
      <c r="C553" s="107"/>
      <c r="D553" s="107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</row>
    <row r="554" spans="1:17" ht="12.75">
      <c r="A554" s="107"/>
      <c r="B554" s="107"/>
      <c r="C554" s="107"/>
      <c r="D554" s="107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</row>
    <row r="555" spans="1:17" ht="12.75">
      <c r="A555" s="107"/>
      <c r="B555" s="107"/>
      <c r="C555" s="107"/>
      <c r="D555" s="107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</row>
    <row r="556" spans="1:17" ht="12.75">
      <c r="A556" s="107"/>
      <c r="B556" s="107"/>
      <c r="C556" s="107"/>
      <c r="D556" s="107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</row>
    <row r="557" spans="1:17" ht="12.75">
      <c r="A557" s="107"/>
      <c r="B557" s="107"/>
      <c r="C557" s="107"/>
      <c r="D557" s="107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</row>
    <row r="558" spans="1:17" ht="12.75">
      <c r="A558" s="107"/>
      <c r="B558" s="107"/>
      <c r="C558" s="107"/>
      <c r="D558" s="107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</row>
    <row r="559" spans="1:17" ht="12.75">
      <c r="A559" s="107"/>
      <c r="B559" s="107"/>
      <c r="C559" s="107"/>
      <c r="D559" s="107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</row>
    <row r="560" spans="1:17" ht="12.75">
      <c r="A560" s="107"/>
      <c r="B560" s="107"/>
      <c r="C560" s="107"/>
      <c r="D560" s="107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</row>
    <row r="561" spans="1:17" ht="12.75">
      <c r="A561" s="107"/>
      <c r="B561" s="107"/>
      <c r="C561" s="107"/>
      <c r="D561" s="107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</row>
    <row r="562" spans="1:17" ht="12.75">
      <c r="A562" s="107"/>
      <c r="B562" s="107"/>
      <c r="C562" s="107"/>
      <c r="D562" s="107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</row>
    <row r="563" spans="1:17" ht="12.75">
      <c r="A563" s="107"/>
      <c r="B563" s="107"/>
      <c r="C563" s="107"/>
      <c r="D563" s="107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</row>
    <row r="564" spans="1:17" ht="12.75">
      <c r="A564" s="107"/>
      <c r="B564" s="107"/>
      <c r="C564" s="107"/>
      <c r="D564" s="107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</row>
    <row r="565" spans="1:17" ht="12.75">
      <c r="A565" s="107"/>
      <c r="B565" s="107"/>
      <c r="C565" s="107"/>
      <c r="D565" s="107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</row>
    <row r="566" spans="1:17" ht="12.75">
      <c r="A566" s="107"/>
      <c r="B566" s="107"/>
      <c r="C566" s="107"/>
      <c r="D566" s="107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</row>
    <row r="567" spans="1:17" ht="12.75">
      <c r="A567" s="107"/>
      <c r="B567" s="107"/>
      <c r="C567" s="107"/>
      <c r="D567" s="107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</row>
    <row r="568" spans="1:17" ht="12.75">
      <c r="A568" s="107"/>
      <c r="B568" s="107"/>
      <c r="C568" s="107"/>
      <c r="D568" s="107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</row>
    <row r="569" spans="1:17" ht="12.75">
      <c r="A569" s="107"/>
      <c r="B569" s="107"/>
      <c r="C569" s="107"/>
      <c r="D569" s="107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</row>
    <row r="570" spans="1:17" ht="12.75">
      <c r="A570" s="107"/>
      <c r="B570" s="107"/>
      <c r="C570" s="107"/>
      <c r="D570" s="107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</row>
    <row r="571" spans="1:17" ht="12.75">
      <c r="A571" s="107"/>
      <c r="B571" s="107"/>
      <c r="C571" s="107"/>
      <c r="D571" s="107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</row>
    <row r="572" spans="1:17" ht="12.75">
      <c r="A572" s="107"/>
      <c r="B572" s="107"/>
      <c r="C572" s="107"/>
      <c r="D572" s="107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</row>
    <row r="573" spans="1:17" ht="12.75">
      <c r="A573" s="107"/>
      <c r="B573" s="107"/>
      <c r="C573" s="107"/>
      <c r="D573" s="107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</row>
    <row r="574" spans="1:17" ht="12.75">
      <c r="A574" s="107"/>
      <c r="B574" s="107"/>
      <c r="C574" s="107"/>
      <c r="D574" s="107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</row>
    <row r="575" spans="1:17" ht="12.75">
      <c r="A575" s="107"/>
      <c r="B575" s="107"/>
      <c r="C575" s="107"/>
      <c r="D575" s="107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</row>
    <row r="576" spans="1:17" ht="12.75">
      <c r="A576" s="107"/>
      <c r="B576" s="107"/>
      <c r="C576" s="107"/>
      <c r="D576" s="107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</row>
    <row r="577" spans="1:17" ht="12.75">
      <c r="A577" s="107"/>
      <c r="B577" s="107"/>
      <c r="C577" s="107"/>
      <c r="D577" s="107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</row>
    <row r="578" spans="1:17" ht="12.75">
      <c r="A578" s="107"/>
      <c r="B578" s="107"/>
      <c r="C578" s="107"/>
      <c r="D578" s="107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</row>
    <row r="579" spans="1:17" ht="12.75">
      <c r="A579" s="107"/>
      <c r="B579" s="107"/>
      <c r="C579" s="107"/>
      <c r="D579" s="107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</row>
    <row r="580" spans="1:17" ht="12.75">
      <c r="A580" s="107"/>
      <c r="B580" s="107"/>
      <c r="C580" s="107"/>
      <c r="D580" s="107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</row>
    <row r="581" spans="1:17" ht="12.75">
      <c r="A581" s="107"/>
      <c r="B581" s="107"/>
      <c r="C581" s="107"/>
      <c r="D581" s="107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</row>
    <row r="582" spans="1:17" ht="12.75">
      <c r="A582" s="107"/>
      <c r="B582" s="107"/>
      <c r="C582" s="107"/>
      <c r="D582" s="107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</row>
    <row r="583" spans="1:17" ht="12.75">
      <c r="A583" s="107"/>
      <c r="B583" s="107"/>
      <c r="C583" s="107"/>
      <c r="D583" s="107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</row>
    <row r="584" spans="1:17" ht="12.75">
      <c r="A584" s="107"/>
      <c r="B584" s="107"/>
      <c r="C584" s="107"/>
      <c r="D584" s="107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</row>
    <row r="585" spans="1:17" ht="12.75">
      <c r="A585" s="107"/>
      <c r="B585" s="107"/>
      <c r="C585" s="107"/>
      <c r="D585" s="107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</row>
    <row r="586" spans="1:17" ht="12.75">
      <c r="A586" s="107"/>
      <c r="B586" s="107"/>
      <c r="C586" s="107"/>
      <c r="D586" s="107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</row>
    <row r="587" spans="1:17" ht="12.75">
      <c r="A587" s="107"/>
      <c r="B587" s="107"/>
      <c r="C587" s="107"/>
      <c r="D587" s="107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</row>
    <row r="588" spans="1:17" ht="12.75">
      <c r="A588" s="107"/>
      <c r="B588" s="107"/>
      <c r="C588" s="107"/>
      <c r="D588" s="107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</row>
    <row r="589" spans="1:17" ht="12.75">
      <c r="A589" s="107"/>
      <c r="B589" s="107"/>
      <c r="C589" s="107"/>
      <c r="D589" s="107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</row>
    <row r="590" spans="1:17" ht="12.75">
      <c r="A590" s="107"/>
      <c r="B590" s="107"/>
      <c r="C590" s="107"/>
      <c r="D590" s="107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</row>
    <row r="591" spans="1:17" ht="12.75">
      <c r="A591" s="107"/>
      <c r="B591" s="107"/>
      <c r="C591" s="107"/>
      <c r="D591" s="107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</row>
    <row r="592" spans="1:17" ht="12.75">
      <c r="A592" s="107"/>
      <c r="B592" s="107"/>
      <c r="C592" s="107"/>
      <c r="D592" s="107"/>
      <c r="E592" s="107"/>
      <c r="F592" s="107"/>
      <c r="G592" s="107"/>
      <c r="H592" s="107"/>
      <c r="I592" s="107"/>
      <c r="J592" s="107"/>
      <c r="K592" s="107"/>
      <c r="L592" s="107"/>
      <c r="M592" s="107"/>
      <c r="N592" s="107"/>
      <c r="O592" s="107"/>
      <c r="P592" s="107"/>
      <c r="Q592" s="107"/>
    </row>
    <row r="593" spans="1:17" ht="12.75">
      <c r="A593" s="107"/>
      <c r="B593" s="107"/>
      <c r="C593" s="107"/>
      <c r="D593" s="107"/>
      <c r="E593" s="107"/>
      <c r="F593" s="107"/>
      <c r="G593" s="107"/>
      <c r="H593" s="107"/>
      <c r="I593" s="107"/>
      <c r="J593" s="107"/>
      <c r="K593" s="107"/>
      <c r="L593" s="107"/>
      <c r="M593" s="107"/>
      <c r="N593" s="107"/>
      <c r="O593" s="107"/>
      <c r="P593" s="107"/>
      <c r="Q593" s="107"/>
    </row>
    <row r="594" spans="1:17" ht="12.75">
      <c r="A594" s="107"/>
      <c r="B594" s="107"/>
      <c r="C594" s="107"/>
      <c r="D594" s="107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</row>
    <row r="595" spans="1:17" ht="12.75">
      <c r="A595" s="107"/>
      <c r="B595" s="107"/>
      <c r="C595" s="107"/>
      <c r="D595" s="107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</row>
    <row r="596" spans="1:17" ht="12.75">
      <c r="A596" s="107"/>
      <c r="B596" s="107"/>
      <c r="C596" s="107"/>
      <c r="D596" s="107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</row>
    <row r="597" spans="1:17" ht="12.75">
      <c r="A597" s="107"/>
      <c r="B597" s="107"/>
      <c r="C597" s="107"/>
      <c r="D597" s="107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</row>
    <row r="598" spans="1:17" ht="12.75">
      <c r="A598" s="107"/>
      <c r="B598" s="107"/>
      <c r="C598" s="107"/>
      <c r="D598" s="107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</row>
    <row r="599" spans="1:17" ht="12.75">
      <c r="A599" s="107"/>
      <c r="B599" s="107"/>
      <c r="C599" s="107"/>
      <c r="D599" s="107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</row>
    <row r="600" spans="1:17" ht="12.75">
      <c r="A600" s="107"/>
      <c r="B600" s="107"/>
      <c r="C600" s="107"/>
      <c r="D600" s="107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</row>
    <row r="601" spans="1:17" ht="12.75">
      <c r="A601" s="107"/>
      <c r="B601" s="107"/>
      <c r="C601" s="107"/>
      <c r="D601" s="107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</row>
    <row r="602" spans="1:17" ht="12.75">
      <c r="A602" s="107"/>
      <c r="B602" s="107"/>
      <c r="C602" s="107"/>
      <c r="D602" s="107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</row>
    <row r="603" spans="1:17" ht="12.75">
      <c r="A603" s="107"/>
      <c r="B603" s="107"/>
      <c r="C603" s="107"/>
      <c r="D603" s="107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</row>
    <row r="604" spans="1:17" ht="12.75">
      <c r="A604" s="107"/>
      <c r="B604" s="107"/>
      <c r="C604" s="107"/>
      <c r="D604" s="107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</row>
    <row r="605" spans="1:17" ht="12.75">
      <c r="A605" s="107"/>
      <c r="B605" s="107"/>
      <c r="C605" s="107"/>
      <c r="D605" s="107"/>
      <c r="E605" s="107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</row>
    <row r="606" spans="1:17" ht="12.75">
      <c r="A606" s="107"/>
      <c r="B606" s="107"/>
      <c r="C606" s="107"/>
      <c r="D606" s="107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</row>
    <row r="607" spans="1:17" ht="12.75">
      <c r="A607" s="107"/>
      <c r="B607" s="107"/>
      <c r="C607" s="107"/>
      <c r="D607" s="107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</row>
    <row r="608" spans="1:17" ht="12.75">
      <c r="A608" s="107"/>
      <c r="B608" s="107"/>
      <c r="C608" s="107"/>
      <c r="D608" s="107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</row>
    <row r="609" spans="1:17" ht="12.75">
      <c r="A609" s="107"/>
      <c r="B609" s="107"/>
      <c r="C609" s="107"/>
      <c r="D609" s="107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</row>
    <row r="610" spans="1:17" ht="12.75">
      <c r="A610" s="107"/>
      <c r="B610" s="107"/>
      <c r="C610" s="107"/>
      <c r="D610" s="107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</row>
    <row r="611" spans="1:17" ht="12.75">
      <c r="A611" s="107"/>
      <c r="B611" s="107"/>
      <c r="C611" s="107"/>
      <c r="D611" s="107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</row>
    <row r="612" spans="1:17" ht="12.75">
      <c r="A612" s="107"/>
      <c r="B612" s="107"/>
      <c r="C612" s="107"/>
      <c r="D612" s="107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</row>
    <row r="613" spans="1:17" ht="12.75">
      <c r="A613" s="107"/>
      <c r="B613" s="107"/>
      <c r="C613" s="107"/>
      <c r="D613" s="107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</row>
    <row r="614" spans="1:17" ht="12.75">
      <c r="A614" s="107"/>
      <c r="B614" s="107"/>
      <c r="C614" s="107"/>
      <c r="D614" s="107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</row>
    <row r="615" spans="1:17" ht="12.75">
      <c r="A615" s="107"/>
      <c r="B615" s="107"/>
      <c r="C615" s="107"/>
      <c r="D615" s="107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</row>
    <row r="616" spans="1:17" ht="12.75">
      <c r="A616" s="107"/>
      <c r="B616" s="107"/>
      <c r="C616" s="107"/>
      <c r="D616" s="107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</row>
    <row r="617" spans="1:17" ht="12.75">
      <c r="A617" s="107"/>
      <c r="B617" s="107"/>
      <c r="C617" s="107"/>
      <c r="D617" s="107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</row>
    <row r="618" spans="1:17" ht="12.75">
      <c r="A618" s="107"/>
      <c r="B618" s="107"/>
      <c r="C618" s="107"/>
      <c r="D618" s="107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</row>
    <row r="619" spans="1:17" ht="12.75">
      <c r="A619" s="107"/>
      <c r="B619" s="107"/>
      <c r="C619" s="107"/>
      <c r="D619" s="107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</row>
    <row r="620" spans="1:17" ht="12.75">
      <c r="A620" s="107"/>
      <c r="B620" s="107"/>
      <c r="C620" s="107"/>
      <c r="D620" s="107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</row>
    <row r="621" spans="1:17" ht="12.75">
      <c r="A621" s="107"/>
      <c r="B621" s="107"/>
      <c r="C621" s="107"/>
      <c r="D621" s="107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</row>
    <row r="622" spans="1:17" ht="12.75">
      <c r="A622" s="107"/>
      <c r="B622" s="107"/>
      <c r="C622" s="107"/>
      <c r="D622" s="107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</row>
    <row r="623" spans="1:17" ht="12.75">
      <c r="A623" s="107"/>
      <c r="B623" s="107"/>
      <c r="C623" s="107"/>
      <c r="D623" s="107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</row>
    <row r="624" spans="1:17" ht="12.75">
      <c r="A624" s="107"/>
      <c r="B624" s="107"/>
      <c r="C624" s="107"/>
      <c r="D624" s="107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</row>
    <row r="625" spans="1:17" ht="12.75">
      <c r="A625" s="107"/>
      <c r="B625" s="107"/>
      <c r="C625" s="107"/>
      <c r="D625" s="107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</row>
    <row r="626" spans="1:17" ht="12.75">
      <c r="A626" s="107"/>
      <c r="B626" s="107"/>
      <c r="C626" s="107"/>
      <c r="D626" s="107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</row>
    <row r="627" spans="1:17" ht="12.75">
      <c r="A627" s="107"/>
      <c r="B627" s="107"/>
      <c r="C627" s="107"/>
      <c r="D627" s="107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</row>
    <row r="628" spans="1:17" ht="12.75">
      <c r="A628" s="107"/>
      <c r="B628" s="107"/>
      <c r="C628" s="107"/>
      <c r="D628" s="107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</row>
    <row r="629" spans="1:17" ht="12.75">
      <c r="A629" s="107"/>
      <c r="B629" s="107"/>
      <c r="C629" s="107"/>
      <c r="D629" s="107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</row>
    <row r="630" spans="1:17" ht="12.75">
      <c r="A630" s="107"/>
      <c r="B630" s="107"/>
      <c r="C630" s="107"/>
      <c r="D630" s="107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</row>
    <row r="631" spans="1:17" ht="12.75">
      <c r="A631" s="107"/>
      <c r="B631" s="107"/>
      <c r="C631" s="107"/>
      <c r="D631" s="107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</row>
    <row r="632" spans="1:17" ht="12.75">
      <c r="A632" s="107"/>
      <c r="B632" s="107"/>
      <c r="C632" s="107"/>
      <c r="D632" s="107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</row>
    <row r="633" spans="1:17" ht="12.75">
      <c r="A633" s="107"/>
      <c r="B633" s="107"/>
      <c r="C633" s="107"/>
      <c r="D633" s="107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</row>
    <row r="634" spans="1:17" ht="12.75">
      <c r="A634" s="107"/>
      <c r="B634" s="107"/>
      <c r="C634" s="107"/>
      <c r="D634" s="107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</row>
    <row r="635" spans="1:17" ht="12.75">
      <c r="A635" s="107"/>
      <c r="B635" s="107"/>
      <c r="C635" s="107"/>
      <c r="D635" s="107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</row>
    <row r="636" spans="1:17" ht="12.75">
      <c r="A636" s="107"/>
      <c r="B636" s="107"/>
      <c r="C636" s="107"/>
      <c r="D636" s="107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</row>
    <row r="637" spans="1:17" ht="12.75">
      <c r="A637" s="107"/>
      <c r="B637" s="107"/>
      <c r="C637" s="107"/>
      <c r="D637" s="107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</row>
    <row r="638" spans="1:17" ht="12.75">
      <c r="A638" s="107"/>
      <c r="B638" s="107"/>
      <c r="C638" s="107"/>
      <c r="D638" s="107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</row>
    <row r="639" spans="1:17" ht="12.75">
      <c r="A639" s="107"/>
      <c r="B639" s="107"/>
      <c r="C639" s="107"/>
      <c r="D639" s="107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</row>
    <row r="640" spans="1:17" ht="12.75">
      <c r="A640" s="107"/>
      <c r="B640" s="107"/>
      <c r="C640" s="107"/>
      <c r="D640" s="107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</row>
    <row r="641" spans="1:17" ht="12.75">
      <c r="A641" s="107"/>
      <c r="B641" s="107"/>
      <c r="C641" s="107"/>
      <c r="D641" s="107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</row>
    <row r="642" spans="1:17" ht="12.75">
      <c r="A642" s="107"/>
      <c r="B642" s="107"/>
      <c r="C642" s="107"/>
      <c r="D642" s="107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</row>
    <row r="643" spans="1:17" ht="12.75">
      <c r="A643" s="107"/>
      <c r="B643" s="107"/>
      <c r="C643" s="107"/>
      <c r="D643" s="107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</row>
    <row r="644" spans="1:17" ht="12.75">
      <c r="A644" s="107"/>
      <c r="B644" s="107"/>
      <c r="C644" s="107"/>
      <c r="D644" s="107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</row>
    <row r="645" spans="1:17" ht="12.75">
      <c r="A645" s="107"/>
      <c r="B645" s="107"/>
      <c r="C645" s="107"/>
      <c r="D645" s="107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</row>
    <row r="646" spans="1:17" ht="12.75">
      <c r="A646" s="107"/>
      <c r="B646" s="107"/>
      <c r="C646" s="107"/>
      <c r="D646" s="107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</row>
    <row r="647" spans="1:17" ht="12.75">
      <c r="A647" s="107"/>
      <c r="B647" s="107"/>
      <c r="C647" s="107"/>
      <c r="D647" s="107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</row>
    <row r="648" spans="1:17" ht="12.75">
      <c r="A648" s="107"/>
      <c r="B648" s="107"/>
      <c r="C648" s="107"/>
      <c r="D648" s="107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</row>
    <row r="649" spans="1:17" ht="12.75">
      <c r="A649" s="107"/>
      <c r="B649" s="107"/>
      <c r="C649" s="107"/>
      <c r="D649" s="107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</row>
    <row r="650" spans="1:17" ht="12.75">
      <c r="A650" s="107"/>
      <c r="B650" s="107"/>
      <c r="C650" s="107"/>
      <c r="D650" s="107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</row>
    <row r="651" spans="1:17" ht="12.75">
      <c r="A651" s="107"/>
      <c r="B651" s="107"/>
      <c r="C651" s="107"/>
      <c r="D651" s="107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</row>
    <row r="652" spans="1:17" ht="12.75">
      <c r="A652" s="107"/>
      <c r="B652" s="107"/>
      <c r="C652" s="107"/>
      <c r="D652" s="107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</row>
    <row r="653" spans="1:17" ht="12.75">
      <c r="A653" s="107"/>
      <c r="B653" s="107"/>
      <c r="C653" s="107"/>
      <c r="D653" s="107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</row>
    <row r="654" spans="1:17" ht="12.75">
      <c r="A654" s="107"/>
      <c r="B654" s="107"/>
      <c r="C654" s="107"/>
      <c r="D654" s="107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</row>
    <row r="655" spans="1:17" ht="12.75">
      <c r="A655" s="107"/>
      <c r="B655" s="107"/>
      <c r="C655" s="107"/>
      <c r="D655" s="107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</row>
    <row r="656" spans="1:17" ht="12.75">
      <c r="A656" s="107"/>
      <c r="B656" s="107"/>
      <c r="C656" s="107"/>
      <c r="D656" s="107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</row>
    <row r="657" spans="1:17" ht="12.75">
      <c r="A657" s="107"/>
      <c r="B657" s="107"/>
      <c r="C657" s="107"/>
      <c r="D657" s="107"/>
      <c r="E657" s="107"/>
      <c r="F657" s="107"/>
      <c r="G657" s="107"/>
      <c r="H657" s="107"/>
      <c r="I657" s="107"/>
      <c r="J657" s="107"/>
      <c r="K657" s="107"/>
      <c r="L657" s="107"/>
      <c r="M657" s="107"/>
      <c r="N657" s="107"/>
      <c r="O657" s="107"/>
      <c r="P657" s="107"/>
      <c r="Q657" s="107"/>
    </row>
    <row r="658" spans="1:17" ht="12.75">
      <c r="A658" s="107"/>
      <c r="B658" s="107"/>
      <c r="C658" s="107"/>
      <c r="D658" s="107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</row>
    <row r="659" spans="1:17" ht="12.75">
      <c r="A659" s="107"/>
      <c r="B659" s="107"/>
      <c r="C659" s="107"/>
      <c r="D659" s="107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</row>
    <row r="660" spans="1:17" ht="12.75">
      <c r="A660" s="107"/>
      <c r="B660" s="107"/>
      <c r="C660" s="107"/>
      <c r="D660" s="107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</row>
    <row r="661" spans="1:17" ht="12.75">
      <c r="A661" s="107"/>
      <c r="B661" s="107"/>
      <c r="C661" s="107"/>
      <c r="D661" s="107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</row>
    <row r="662" spans="1:17" ht="12.75">
      <c r="A662" s="107"/>
      <c r="B662" s="107"/>
      <c r="C662" s="107"/>
      <c r="D662" s="107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</row>
    <row r="663" spans="1:17" ht="12.75">
      <c r="A663" s="107"/>
      <c r="B663" s="107"/>
      <c r="C663" s="107"/>
      <c r="D663" s="107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</row>
    <row r="664" spans="1:17" ht="12.75">
      <c r="A664" s="107"/>
      <c r="B664" s="107"/>
      <c r="C664" s="107"/>
      <c r="D664" s="107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</row>
    <row r="665" spans="1:17" ht="12.75">
      <c r="A665" s="107"/>
      <c r="B665" s="107"/>
      <c r="C665" s="107"/>
      <c r="D665" s="107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</row>
    <row r="666" spans="1:17" ht="12.75">
      <c r="A666" s="107"/>
      <c r="B666" s="107"/>
      <c r="C666" s="107"/>
      <c r="D666" s="107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</row>
    <row r="667" spans="1:17" ht="12.75">
      <c r="A667" s="107"/>
      <c r="B667" s="107"/>
      <c r="C667" s="107"/>
      <c r="D667" s="107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</row>
    <row r="668" spans="1:17" ht="12.75">
      <c r="A668" s="107"/>
      <c r="B668" s="107"/>
      <c r="C668" s="107"/>
      <c r="D668" s="107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</row>
    <row r="669" spans="1:17" ht="12.75">
      <c r="A669" s="107"/>
      <c r="B669" s="107"/>
      <c r="C669" s="107"/>
      <c r="D669" s="107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</row>
    <row r="670" spans="1:17" ht="12.75">
      <c r="A670" s="107"/>
      <c r="B670" s="107"/>
      <c r="C670" s="107"/>
      <c r="D670" s="107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</row>
    <row r="671" spans="1:17" ht="12.75">
      <c r="A671" s="107"/>
      <c r="B671" s="107"/>
      <c r="C671" s="107"/>
      <c r="D671" s="107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</row>
    <row r="672" spans="1:17" ht="12.75">
      <c r="A672" s="107"/>
      <c r="B672" s="107"/>
      <c r="C672" s="107"/>
      <c r="D672" s="107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</row>
    <row r="673" spans="1:17" ht="12.75">
      <c r="A673" s="107"/>
      <c r="B673" s="107"/>
      <c r="C673" s="107"/>
      <c r="D673" s="107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</row>
    <row r="674" spans="1:17" ht="12.75">
      <c r="A674" s="107"/>
      <c r="B674" s="107"/>
      <c r="C674" s="107"/>
      <c r="D674" s="107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</row>
    <row r="675" spans="1:17" ht="12.75">
      <c r="A675" s="107"/>
      <c r="B675" s="107"/>
      <c r="C675" s="107"/>
      <c r="D675" s="107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</row>
    <row r="676" spans="1:17" ht="12.75">
      <c r="A676" s="107"/>
      <c r="B676" s="107"/>
      <c r="C676" s="107"/>
      <c r="D676" s="107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</row>
    <row r="677" spans="1:17" ht="12.75">
      <c r="A677" s="107"/>
      <c r="B677" s="107"/>
      <c r="C677" s="107"/>
      <c r="D677" s="107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</row>
    <row r="678" spans="1:17" ht="12.75">
      <c r="A678" s="107"/>
      <c r="B678" s="107"/>
      <c r="C678" s="107"/>
      <c r="D678" s="107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</row>
    <row r="679" spans="1:17" ht="12.75">
      <c r="A679" s="107"/>
      <c r="B679" s="107"/>
      <c r="C679" s="107"/>
      <c r="D679" s="107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</row>
    <row r="680" spans="1:17" ht="12.75">
      <c r="A680" s="107"/>
      <c r="B680" s="107"/>
      <c r="C680" s="107"/>
      <c r="D680" s="107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</row>
    <row r="681" spans="1:17" ht="12.75">
      <c r="A681" s="107"/>
      <c r="B681" s="107"/>
      <c r="C681" s="107"/>
      <c r="D681" s="107"/>
      <c r="E681" s="107"/>
      <c r="F681" s="107"/>
      <c r="G681" s="107"/>
      <c r="H681" s="107"/>
      <c r="I681" s="107"/>
      <c r="J681" s="107"/>
      <c r="K681" s="107"/>
      <c r="L681" s="107"/>
      <c r="M681" s="107"/>
      <c r="N681" s="107"/>
      <c r="O681" s="107"/>
      <c r="P681" s="107"/>
      <c r="Q681" s="107"/>
    </row>
    <row r="682" spans="1:17" ht="12.75">
      <c r="A682" s="107"/>
      <c r="B682" s="107"/>
      <c r="C682" s="107"/>
      <c r="D682" s="107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</row>
    <row r="683" spans="1:17" ht="12.75">
      <c r="A683" s="107"/>
      <c r="B683" s="107"/>
      <c r="C683" s="107"/>
      <c r="D683" s="107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</row>
    <row r="684" spans="1:17" ht="12.75">
      <c r="A684" s="107"/>
      <c r="B684" s="107"/>
      <c r="C684" s="107"/>
      <c r="D684" s="107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</row>
    <row r="685" spans="1:17" ht="12.75">
      <c r="A685" s="107"/>
      <c r="B685" s="107"/>
      <c r="C685" s="107"/>
      <c r="D685" s="107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</row>
    <row r="686" spans="1:17" ht="12.75">
      <c r="A686" s="107"/>
      <c r="B686" s="107"/>
      <c r="C686" s="107"/>
      <c r="D686" s="107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</row>
    <row r="687" spans="1:17" ht="12.75">
      <c r="A687" s="107"/>
      <c r="B687" s="107"/>
      <c r="C687" s="107"/>
      <c r="D687" s="107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</row>
    <row r="688" spans="1:17" ht="12.75">
      <c r="A688" s="107"/>
      <c r="B688" s="107"/>
      <c r="C688" s="107"/>
      <c r="D688" s="107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</row>
    <row r="689" spans="1:17" ht="12.75">
      <c r="A689" s="107"/>
      <c r="B689" s="107"/>
      <c r="C689" s="107"/>
      <c r="D689" s="107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</row>
    <row r="690" spans="1:17" ht="12.75">
      <c r="A690" s="107"/>
      <c r="B690" s="107"/>
      <c r="C690" s="107"/>
      <c r="D690" s="107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</row>
    <row r="691" spans="1:17" ht="12.75">
      <c r="A691" s="107"/>
      <c r="B691" s="107"/>
      <c r="C691" s="107"/>
      <c r="D691" s="107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</row>
    <row r="692" spans="1:17" ht="12.75">
      <c r="A692" s="107"/>
      <c r="B692" s="107"/>
      <c r="C692" s="107"/>
      <c r="D692" s="107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</row>
    <row r="693" spans="1:17" ht="12.75">
      <c r="A693" s="107"/>
      <c r="B693" s="107"/>
      <c r="C693" s="107"/>
      <c r="D693" s="107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</row>
    <row r="694" spans="1:17" ht="12.75">
      <c r="A694" s="107"/>
      <c r="B694" s="107"/>
      <c r="C694" s="107"/>
      <c r="D694" s="107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</row>
    <row r="695" spans="1:17" ht="12.75">
      <c r="A695" s="107"/>
      <c r="B695" s="107"/>
      <c r="C695" s="107"/>
      <c r="D695" s="107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</row>
    <row r="696" spans="1:17" ht="12.75">
      <c r="A696" s="107"/>
      <c r="B696" s="107"/>
      <c r="C696" s="107"/>
      <c r="D696" s="107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</row>
    <row r="697" spans="1:17" ht="12.75">
      <c r="A697" s="107"/>
      <c r="B697" s="107"/>
      <c r="C697" s="107"/>
      <c r="D697" s="107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</row>
    <row r="698" spans="1:17" ht="12.75">
      <c r="A698" s="107"/>
      <c r="B698" s="107"/>
      <c r="C698" s="107"/>
      <c r="D698" s="107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</row>
    <row r="699" spans="1:17" ht="12.75">
      <c r="A699" s="107"/>
      <c r="B699" s="107"/>
      <c r="C699" s="107"/>
      <c r="D699" s="107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</row>
    <row r="700" spans="1:17" ht="12.75">
      <c r="A700" s="107"/>
      <c r="B700" s="107"/>
      <c r="C700" s="107"/>
      <c r="D700" s="107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</row>
    <row r="701" spans="1:17" ht="12.75">
      <c r="A701" s="107"/>
      <c r="B701" s="107"/>
      <c r="C701" s="107"/>
      <c r="D701" s="107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</row>
    <row r="702" spans="1:17" ht="12.75">
      <c r="A702" s="107"/>
      <c r="B702" s="107"/>
      <c r="C702" s="107"/>
      <c r="D702" s="107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</row>
    <row r="703" spans="1:17" ht="12.75">
      <c r="A703" s="107"/>
      <c r="B703" s="107"/>
      <c r="C703" s="107"/>
      <c r="D703" s="107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</row>
    <row r="704" spans="1:17" ht="12.75">
      <c r="A704" s="107"/>
      <c r="B704" s="107"/>
      <c r="C704" s="107"/>
      <c r="D704" s="107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</row>
    <row r="705" spans="1:17" ht="12.75">
      <c r="A705" s="107"/>
      <c r="B705" s="107"/>
      <c r="C705" s="107"/>
      <c r="D705" s="107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</row>
    <row r="706" spans="1:17" ht="12.75">
      <c r="A706" s="107"/>
      <c r="B706" s="107"/>
      <c r="C706" s="107"/>
      <c r="D706" s="107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</row>
    <row r="707" spans="1:17" ht="12.75">
      <c r="A707" s="107"/>
      <c r="B707" s="107"/>
      <c r="C707" s="107"/>
      <c r="D707" s="107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</row>
    <row r="708" spans="1:17" ht="12.75">
      <c r="A708" s="107"/>
      <c r="B708" s="107"/>
      <c r="C708" s="107"/>
      <c r="D708" s="107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</row>
    <row r="709" spans="1:17" ht="12.75">
      <c r="A709" s="107"/>
      <c r="B709" s="107"/>
      <c r="C709" s="107"/>
      <c r="D709" s="107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</row>
    <row r="710" spans="1:17" ht="12.75">
      <c r="A710" s="107"/>
      <c r="B710" s="107"/>
      <c r="C710" s="107"/>
      <c r="D710" s="107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</row>
    <row r="711" spans="1:17" ht="12.75">
      <c r="A711" s="107"/>
      <c r="B711" s="107"/>
      <c r="C711" s="107"/>
      <c r="D711" s="107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</row>
    <row r="712" spans="1:17" ht="12.75">
      <c r="A712" s="107"/>
      <c r="B712" s="107"/>
      <c r="C712" s="107"/>
      <c r="D712" s="107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</row>
    <row r="713" spans="1:17" ht="12.75">
      <c r="A713" s="107"/>
      <c r="B713" s="107"/>
      <c r="C713" s="107"/>
      <c r="D713" s="107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</row>
    <row r="714" spans="1:17" ht="12.75">
      <c r="A714" s="107"/>
      <c r="B714" s="107"/>
      <c r="C714" s="107"/>
      <c r="D714" s="107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</row>
    <row r="715" spans="1:17" ht="12.75">
      <c r="A715" s="107"/>
      <c r="B715" s="107"/>
      <c r="C715" s="107"/>
      <c r="D715" s="107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</row>
    <row r="716" spans="1:17" ht="12.75">
      <c r="A716" s="107"/>
      <c r="B716" s="107"/>
      <c r="C716" s="107"/>
      <c r="D716" s="107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</row>
    <row r="717" spans="1:17" ht="12.75">
      <c r="A717" s="107"/>
      <c r="B717" s="107"/>
      <c r="C717" s="107"/>
      <c r="D717" s="107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</row>
    <row r="718" spans="1:17" ht="12.75">
      <c r="A718" s="107"/>
      <c r="B718" s="107"/>
      <c r="C718" s="107"/>
      <c r="D718" s="107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</row>
    <row r="719" spans="1:17" ht="12.75">
      <c r="A719" s="107"/>
      <c r="B719" s="107"/>
      <c r="C719" s="107"/>
      <c r="D719" s="107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</row>
    <row r="720" spans="1:17" ht="12.75">
      <c r="A720" s="107"/>
      <c r="B720" s="107"/>
      <c r="C720" s="107"/>
      <c r="D720" s="107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</row>
    <row r="721" spans="1:17" ht="12.75">
      <c r="A721" s="107"/>
      <c r="B721" s="107"/>
      <c r="C721" s="107"/>
      <c r="D721" s="107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</row>
    <row r="722" spans="1:17" ht="12.75">
      <c r="A722" s="107"/>
      <c r="B722" s="107"/>
      <c r="C722" s="107"/>
      <c r="D722" s="107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</row>
    <row r="723" spans="1:17" ht="12.75">
      <c r="A723" s="107"/>
      <c r="B723" s="107"/>
      <c r="C723" s="107"/>
      <c r="D723" s="107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</row>
    <row r="724" spans="1:17" ht="12.75">
      <c r="A724" s="107"/>
      <c r="B724" s="107"/>
      <c r="C724" s="107"/>
      <c r="D724" s="107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</row>
    <row r="725" spans="1:17" ht="12.75">
      <c r="A725" s="107"/>
      <c r="B725" s="107"/>
      <c r="C725" s="107"/>
      <c r="D725" s="107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</row>
    <row r="726" spans="1:17" ht="12.75">
      <c r="A726" s="107"/>
      <c r="B726" s="107"/>
      <c r="C726" s="107"/>
      <c r="D726" s="107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</row>
    <row r="727" spans="1:17" ht="12.75">
      <c r="A727" s="107"/>
      <c r="B727" s="107"/>
      <c r="C727" s="107"/>
      <c r="D727" s="107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</row>
    <row r="728" spans="1:17" ht="12.75">
      <c r="A728" s="107"/>
      <c r="B728" s="107"/>
      <c r="C728" s="107"/>
      <c r="D728" s="107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</row>
    <row r="729" spans="1:17" ht="12.75">
      <c r="A729" s="107"/>
      <c r="B729" s="107"/>
      <c r="C729" s="107"/>
      <c r="D729" s="107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</row>
    <row r="730" spans="1:17" ht="12.75">
      <c r="A730" s="107"/>
      <c r="B730" s="107"/>
      <c r="C730" s="107"/>
      <c r="D730" s="107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</row>
    <row r="731" spans="1:17" ht="12.75">
      <c r="A731" s="107"/>
      <c r="B731" s="107"/>
      <c r="C731" s="107"/>
      <c r="D731" s="107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</row>
    <row r="732" spans="1:17" ht="12.75">
      <c r="A732" s="107"/>
      <c r="B732" s="107"/>
      <c r="C732" s="107"/>
      <c r="D732" s="107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</row>
    <row r="733" spans="1:17" ht="12.75">
      <c r="A733" s="107"/>
      <c r="B733" s="107"/>
      <c r="C733" s="107"/>
      <c r="D733" s="107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</row>
    <row r="734" spans="1:17" ht="12.75">
      <c r="A734" s="107"/>
      <c r="B734" s="107"/>
      <c r="C734" s="107"/>
      <c r="D734" s="107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</row>
    <row r="735" spans="1:17" ht="12.75">
      <c r="A735" s="107"/>
      <c r="B735" s="107"/>
      <c r="C735" s="107"/>
      <c r="D735" s="107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</row>
    <row r="736" spans="1:17" ht="12.75">
      <c r="A736" s="107"/>
      <c r="B736" s="107"/>
      <c r="C736" s="107"/>
      <c r="D736" s="107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</row>
    <row r="737" spans="1:17" ht="12.75">
      <c r="A737" s="107"/>
      <c r="B737" s="107"/>
      <c r="C737" s="107"/>
      <c r="D737" s="107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</row>
    <row r="738" spans="1:17" ht="12.75">
      <c r="A738" s="107"/>
      <c r="B738" s="107"/>
      <c r="C738" s="107"/>
      <c r="D738" s="107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</row>
    <row r="739" spans="1:17" ht="12.75">
      <c r="A739" s="107"/>
      <c r="B739" s="107"/>
      <c r="C739" s="107"/>
      <c r="D739" s="107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</row>
    <row r="740" spans="1:17" ht="12.75">
      <c r="A740" s="107"/>
      <c r="B740" s="107"/>
      <c r="C740" s="107"/>
      <c r="D740" s="107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</row>
    <row r="741" spans="1:17" ht="12.75">
      <c r="A741" s="107"/>
      <c r="B741" s="107"/>
      <c r="C741" s="107"/>
      <c r="D741" s="107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</row>
    <row r="742" spans="1:17" ht="12.75">
      <c r="A742" s="107"/>
      <c r="B742" s="107"/>
      <c r="C742" s="107"/>
      <c r="D742" s="107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</row>
    <row r="743" spans="1:17" ht="12.75">
      <c r="A743" s="107"/>
      <c r="B743" s="107"/>
      <c r="C743" s="107"/>
      <c r="D743" s="107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</row>
    <row r="744" spans="1:17" ht="12.75">
      <c r="A744" s="107"/>
      <c r="B744" s="107"/>
      <c r="C744" s="107"/>
      <c r="D744" s="107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</row>
    <row r="745" spans="1:17" ht="12.75">
      <c r="A745" s="107"/>
      <c r="B745" s="107"/>
      <c r="C745" s="107"/>
      <c r="D745" s="107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</row>
    <row r="746" spans="1:17" ht="12.75">
      <c r="A746" s="107"/>
      <c r="B746" s="107"/>
      <c r="C746" s="107"/>
      <c r="D746" s="107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</row>
    <row r="747" spans="1:17" ht="12.75">
      <c r="A747" s="107"/>
      <c r="B747" s="107"/>
      <c r="C747" s="107"/>
      <c r="D747" s="107"/>
      <c r="E747" s="107"/>
      <c r="F747" s="107"/>
      <c r="G747" s="107"/>
      <c r="H747" s="107"/>
      <c r="I747" s="107"/>
      <c r="J747" s="107"/>
      <c r="K747" s="107"/>
      <c r="L747" s="107"/>
      <c r="M747" s="107"/>
      <c r="N747" s="107"/>
      <c r="O747" s="107"/>
      <c r="P747" s="107"/>
      <c r="Q747" s="107"/>
    </row>
    <row r="748" spans="1:17" ht="12.75">
      <c r="A748" s="107"/>
      <c r="B748" s="107"/>
      <c r="C748" s="107"/>
      <c r="D748" s="107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</row>
    <row r="749" spans="1:17" ht="12.75">
      <c r="A749" s="107"/>
      <c r="B749" s="107"/>
      <c r="C749" s="107"/>
      <c r="D749" s="107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</row>
    <row r="750" spans="1:17" ht="12.75">
      <c r="A750" s="107"/>
      <c r="B750" s="107"/>
      <c r="C750" s="107"/>
      <c r="D750" s="107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</row>
    <row r="751" spans="1:17" ht="12.75">
      <c r="A751" s="107"/>
      <c r="B751" s="107"/>
      <c r="C751" s="107"/>
      <c r="D751" s="107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</row>
    <row r="752" spans="1:17" ht="12.75">
      <c r="A752" s="107"/>
      <c r="B752" s="107"/>
      <c r="C752" s="107"/>
      <c r="D752" s="107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</row>
    <row r="753" spans="1:17" ht="12.75">
      <c r="A753" s="107"/>
      <c r="B753" s="107"/>
      <c r="C753" s="107"/>
      <c r="D753" s="107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</row>
    <row r="754" spans="1:17" ht="12.75">
      <c r="A754" s="107"/>
      <c r="B754" s="107"/>
      <c r="C754" s="107"/>
      <c r="D754" s="107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</row>
    <row r="755" spans="1:17" ht="12.75">
      <c r="A755" s="107"/>
      <c r="B755" s="107"/>
      <c r="C755" s="107"/>
      <c r="D755" s="107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</row>
    <row r="756" spans="1:17" ht="12.75">
      <c r="A756" s="107"/>
      <c r="B756" s="107"/>
      <c r="C756" s="107"/>
      <c r="D756" s="107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</row>
    <row r="757" spans="1:17" ht="12.75">
      <c r="A757" s="107"/>
      <c r="B757" s="107"/>
      <c r="C757" s="107"/>
      <c r="D757" s="107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</row>
    <row r="758" spans="1:17" ht="12.75">
      <c r="A758" s="107"/>
      <c r="B758" s="107"/>
      <c r="C758" s="107"/>
      <c r="D758" s="107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</row>
    <row r="759" spans="1:17" ht="12.75">
      <c r="A759" s="107"/>
      <c r="B759" s="107"/>
      <c r="C759" s="107"/>
      <c r="D759" s="107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</row>
    <row r="760" spans="1:17" ht="12.75">
      <c r="A760" s="107"/>
      <c r="B760" s="107"/>
      <c r="C760" s="107"/>
      <c r="D760" s="107"/>
      <c r="E760" s="107"/>
      <c r="F760" s="107"/>
      <c r="G760" s="107"/>
      <c r="H760" s="107"/>
      <c r="I760" s="107"/>
      <c r="J760" s="107"/>
      <c r="K760" s="107"/>
      <c r="L760" s="107"/>
      <c r="M760" s="107"/>
      <c r="N760" s="107"/>
      <c r="O760" s="107"/>
      <c r="P760" s="107"/>
      <c r="Q760" s="107"/>
    </row>
    <row r="761" spans="1:17" ht="12.75">
      <c r="A761" s="107"/>
      <c r="B761" s="107"/>
      <c r="C761" s="107"/>
      <c r="D761" s="107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</row>
    <row r="762" spans="1:17" ht="12.75">
      <c r="A762" s="107"/>
      <c r="B762" s="107"/>
      <c r="C762" s="107"/>
      <c r="D762" s="107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</row>
    <row r="763" spans="1:17" ht="12.75">
      <c r="A763" s="107"/>
      <c r="B763" s="107"/>
      <c r="C763" s="107"/>
      <c r="D763" s="107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</row>
    <row r="764" spans="1:17" ht="12.75">
      <c r="A764" s="107"/>
      <c r="B764" s="107"/>
      <c r="C764" s="107"/>
      <c r="D764" s="107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</row>
    <row r="765" spans="1:17" ht="12.75">
      <c r="A765" s="107"/>
      <c r="B765" s="107"/>
      <c r="C765" s="107"/>
      <c r="D765" s="107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</row>
    <row r="766" spans="1:17" ht="12.75">
      <c r="A766" s="107"/>
      <c r="B766" s="107"/>
      <c r="C766" s="107"/>
      <c r="D766" s="107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</row>
    <row r="767" spans="1:17" ht="12.75">
      <c r="A767" s="107"/>
      <c r="B767" s="107"/>
      <c r="C767" s="107"/>
      <c r="D767" s="107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</row>
    <row r="768" spans="1:17" ht="12.75">
      <c r="A768" s="107"/>
      <c r="B768" s="107"/>
      <c r="C768" s="107"/>
      <c r="D768" s="107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</row>
    <row r="769" spans="1:17" ht="12.75">
      <c r="A769" s="107"/>
      <c r="B769" s="107"/>
      <c r="C769" s="107"/>
      <c r="D769" s="107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</row>
    <row r="770" spans="1:17" ht="12.75">
      <c r="A770" s="107"/>
      <c r="B770" s="107"/>
      <c r="C770" s="107"/>
      <c r="D770" s="107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</row>
    <row r="771" spans="1:17" ht="12.75">
      <c r="A771" s="107"/>
      <c r="B771" s="107"/>
      <c r="C771" s="107"/>
      <c r="D771" s="107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</row>
    <row r="772" spans="1:17" ht="12.75">
      <c r="A772" s="107"/>
      <c r="B772" s="107"/>
      <c r="C772" s="107"/>
      <c r="D772" s="107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</row>
    <row r="773" spans="1:17" ht="12.75">
      <c r="A773" s="107"/>
      <c r="B773" s="107"/>
      <c r="C773" s="107"/>
      <c r="D773" s="107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</row>
    <row r="774" spans="1:17" ht="12.75">
      <c r="A774" s="107"/>
      <c r="B774" s="107"/>
      <c r="C774" s="107"/>
      <c r="D774" s="107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</row>
    <row r="775" spans="1:17" ht="12.75">
      <c r="A775" s="107"/>
      <c r="B775" s="107"/>
      <c r="C775" s="107"/>
      <c r="D775" s="107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</row>
    <row r="776" spans="1:17" ht="12.75">
      <c r="A776" s="107"/>
      <c r="B776" s="107"/>
      <c r="C776" s="107"/>
      <c r="D776" s="107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</row>
    <row r="777" spans="1:17" ht="12.75">
      <c r="A777" s="107"/>
      <c r="B777" s="107"/>
      <c r="C777" s="107"/>
      <c r="D777" s="107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</row>
    <row r="778" spans="1:17" ht="12.75">
      <c r="A778" s="107"/>
      <c r="B778" s="107"/>
      <c r="C778" s="107"/>
      <c r="D778" s="107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</row>
    <row r="779" spans="1:17" ht="12.75">
      <c r="A779" s="107"/>
      <c r="B779" s="107"/>
      <c r="C779" s="107"/>
      <c r="D779" s="107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</row>
    <row r="780" spans="1:17" ht="12.75">
      <c r="A780" s="107"/>
      <c r="B780" s="107"/>
      <c r="C780" s="107"/>
      <c r="D780" s="107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</row>
    <row r="781" spans="1:17" ht="12.75">
      <c r="A781" s="107"/>
      <c r="B781" s="107"/>
      <c r="C781" s="107"/>
      <c r="D781" s="107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</row>
    <row r="782" spans="1:17" ht="12.75">
      <c r="A782" s="107"/>
      <c r="B782" s="107"/>
      <c r="C782" s="107"/>
      <c r="D782" s="107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</row>
    <row r="783" spans="1:17" ht="12.75">
      <c r="A783" s="107"/>
      <c r="B783" s="107"/>
      <c r="C783" s="107"/>
      <c r="D783" s="107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</row>
    <row r="784" spans="1:17" ht="12.75">
      <c r="A784" s="107"/>
      <c r="B784" s="107"/>
      <c r="C784" s="107"/>
      <c r="D784" s="107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</row>
    <row r="785" spans="1:17" ht="12.75">
      <c r="A785" s="107"/>
      <c r="B785" s="107"/>
      <c r="C785" s="107"/>
      <c r="D785" s="107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</row>
    <row r="786" spans="1:17" ht="12.75">
      <c r="A786" s="107"/>
      <c r="B786" s="107"/>
      <c r="C786" s="107"/>
      <c r="D786" s="107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</row>
    <row r="787" spans="1:17" ht="12.75">
      <c r="A787" s="107"/>
      <c r="B787" s="107"/>
      <c r="C787" s="107"/>
      <c r="D787" s="107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</row>
    <row r="788" spans="1:17" ht="12.75">
      <c r="A788" s="107"/>
      <c r="B788" s="107"/>
      <c r="C788" s="107"/>
      <c r="D788" s="107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</row>
    <row r="789" spans="1:17" ht="12.75">
      <c r="A789" s="107"/>
      <c r="B789" s="107"/>
      <c r="C789" s="107"/>
      <c r="D789" s="107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</row>
    <row r="790" spans="1:17" ht="12.75">
      <c r="A790" s="107"/>
      <c r="B790" s="107"/>
      <c r="C790" s="107"/>
      <c r="D790" s="107"/>
      <c r="E790" s="107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</row>
    <row r="791" spans="1:17" ht="12.75">
      <c r="A791" s="107"/>
      <c r="B791" s="107"/>
      <c r="C791" s="107"/>
      <c r="D791" s="107"/>
      <c r="E791" s="107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</row>
    <row r="792" spans="1:17" ht="12.75">
      <c r="A792" s="107"/>
      <c r="B792" s="107"/>
      <c r="C792" s="107"/>
      <c r="D792" s="107"/>
      <c r="E792" s="107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</row>
    <row r="793" spans="1:17" ht="12.75">
      <c r="A793" s="107"/>
      <c r="B793" s="107"/>
      <c r="C793" s="107"/>
      <c r="D793" s="107"/>
      <c r="E793" s="107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</row>
    <row r="794" spans="1:17" ht="12.75">
      <c r="A794" s="107"/>
      <c r="B794" s="107"/>
      <c r="C794" s="107"/>
      <c r="D794" s="107"/>
      <c r="E794" s="107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</row>
    <row r="795" spans="1:17" ht="12.75">
      <c r="A795" s="107"/>
      <c r="B795" s="107"/>
      <c r="C795" s="107"/>
      <c r="D795" s="107"/>
      <c r="E795" s="107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</row>
    <row r="796" spans="1:17" ht="12.75">
      <c r="A796" s="107"/>
      <c r="B796" s="107"/>
      <c r="C796" s="107"/>
      <c r="D796" s="107"/>
      <c r="E796" s="107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</row>
    <row r="797" spans="1:17" ht="12.75">
      <c r="A797" s="107"/>
      <c r="B797" s="107"/>
      <c r="C797" s="107"/>
      <c r="D797" s="107"/>
      <c r="E797" s="107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</row>
    <row r="798" spans="1:17" ht="12.75">
      <c r="A798" s="107"/>
      <c r="B798" s="107"/>
      <c r="C798" s="107"/>
      <c r="D798" s="107"/>
      <c r="E798" s="107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</row>
    <row r="799" spans="1:17" ht="12.75">
      <c r="A799" s="107"/>
      <c r="B799" s="107"/>
      <c r="C799" s="107"/>
      <c r="D799" s="107"/>
      <c r="E799" s="107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</row>
    <row r="800" spans="1:17" ht="12.75">
      <c r="A800" s="107"/>
      <c r="B800" s="107"/>
      <c r="C800" s="107"/>
      <c r="D800" s="107"/>
      <c r="E800" s="107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</row>
    <row r="801" spans="1:17" ht="12.75">
      <c r="A801" s="107"/>
      <c r="B801" s="107"/>
      <c r="C801" s="107"/>
      <c r="D801" s="107"/>
      <c r="E801" s="107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</row>
    <row r="802" spans="1:17" ht="12.75">
      <c r="A802" s="107"/>
      <c r="B802" s="107"/>
      <c r="C802" s="107"/>
      <c r="D802" s="107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</row>
    <row r="803" spans="1:17" ht="12.75">
      <c r="A803" s="107"/>
      <c r="B803" s="107"/>
      <c r="C803" s="107"/>
      <c r="D803" s="107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</row>
    <row r="804" spans="1:17" ht="12.75">
      <c r="A804" s="107"/>
      <c r="B804" s="107"/>
      <c r="C804" s="107"/>
      <c r="D804" s="107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</row>
    <row r="805" spans="1:17" ht="12.75">
      <c r="A805" s="107"/>
      <c r="B805" s="107"/>
      <c r="C805" s="107"/>
      <c r="D805" s="107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</row>
    <row r="806" spans="1:17" ht="12.75">
      <c r="A806" s="107"/>
      <c r="B806" s="107"/>
      <c r="C806" s="107"/>
      <c r="D806" s="107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</row>
    <row r="807" spans="1:17" ht="12.75">
      <c r="A807" s="107"/>
      <c r="B807" s="107"/>
      <c r="C807" s="107"/>
      <c r="D807" s="107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</row>
    <row r="808" spans="1:17" ht="12.75">
      <c r="A808" s="107"/>
      <c r="B808" s="107"/>
      <c r="C808" s="107"/>
      <c r="D808" s="107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</row>
    <row r="809" spans="1:17" ht="12.75">
      <c r="A809" s="107"/>
      <c r="B809" s="107"/>
      <c r="C809" s="107"/>
      <c r="D809" s="107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</row>
    <row r="810" spans="1:17" ht="12.75">
      <c r="A810" s="107"/>
      <c r="B810" s="107"/>
      <c r="C810" s="107"/>
      <c r="D810" s="107"/>
      <c r="E810" s="107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</row>
    <row r="811" spans="1:17" ht="12.75">
      <c r="A811" s="107"/>
      <c r="B811" s="107"/>
      <c r="C811" s="107"/>
      <c r="D811" s="107"/>
      <c r="E811" s="107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</row>
    <row r="812" spans="1:17" ht="12.75">
      <c r="A812" s="107"/>
      <c r="B812" s="107"/>
      <c r="C812" s="107"/>
      <c r="D812" s="107"/>
      <c r="E812" s="107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</row>
    <row r="813" spans="1:17" ht="12.75">
      <c r="A813" s="107"/>
      <c r="B813" s="107"/>
      <c r="C813" s="107"/>
      <c r="D813" s="107"/>
      <c r="E813" s="107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</row>
    <row r="814" spans="1:17" ht="12.75">
      <c r="A814" s="107"/>
      <c r="B814" s="107"/>
      <c r="C814" s="107"/>
      <c r="D814" s="107"/>
      <c r="E814" s="107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</row>
    <row r="815" spans="1:17" ht="12.75">
      <c r="A815" s="107"/>
      <c r="B815" s="107"/>
      <c r="C815" s="107"/>
      <c r="D815" s="107"/>
      <c r="E815" s="107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</row>
    <row r="816" spans="1:17" ht="12.75">
      <c r="A816" s="107"/>
      <c r="B816" s="107"/>
      <c r="C816" s="107"/>
      <c r="D816" s="107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</row>
    <row r="817" spans="1:17" ht="12.75">
      <c r="A817" s="107"/>
      <c r="B817" s="107"/>
      <c r="C817" s="107"/>
      <c r="D817" s="107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</row>
    <row r="818" spans="1:17" ht="12.75">
      <c r="A818" s="107"/>
      <c r="B818" s="107"/>
      <c r="C818" s="107"/>
      <c r="D818" s="107"/>
      <c r="E818" s="107"/>
      <c r="F818" s="107"/>
      <c r="G818" s="107"/>
      <c r="H818" s="107"/>
      <c r="I818" s="107"/>
      <c r="J818" s="107"/>
      <c r="K818" s="107"/>
      <c r="L818" s="107"/>
      <c r="M818" s="107"/>
      <c r="N818" s="107"/>
      <c r="O818" s="107"/>
      <c r="P818" s="107"/>
      <c r="Q818" s="107"/>
    </row>
    <row r="819" spans="1:17" ht="12.75">
      <c r="A819" s="107"/>
      <c r="B819" s="107"/>
      <c r="C819" s="107"/>
      <c r="D819" s="107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</row>
    <row r="820" spans="1:17" ht="12.75">
      <c r="A820" s="107"/>
      <c r="B820" s="107"/>
      <c r="C820" s="107"/>
      <c r="D820" s="107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</row>
    <row r="821" spans="1:17" ht="12.75">
      <c r="A821" s="107"/>
      <c r="B821" s="107"/>
      <c r="C821" s="107"/>
      <c r="D821" s="107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</row>
    <row r="822" spans="1:17" ht="12.75">
      <c r="A822" s="107"/>
      <c r="B822" s="107"/>
      <c r="C822" s="107"/>
      <c r="D822" s="107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</row>
    <row r="823" spans="1:17" ht="12.75">
      <c r="A823" s="107"/>
      <c r="B823" s="107"/>
      <c r="C823" s="107"/>
      <c r="D823" s="107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</row>
    <row r="824" spans="1:17" ht="12.75">
      <c r="A824" s="107"/>
      <c r="B824" s="107"/>
      <c r="C824" s="107"/>
      <c r="D824" s="107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</row>
    <row r="825" spans="1:17" ht="12.75">
      <c r="A825" s="107"/>
      <c r="B825" s="107"/>
      <c r="C825" s="107"/>
      <c r="D825" s="107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</row>
    <row r="826" spans="1:17" ht="12.75">
      <c r="A826" s="107"/>
      <c r="B826" s="107"/>
      <c r="C826" s="107"/>
      <c r="D826" s="107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</row>
    <row r="827" spans="1:17" ht="12.75">
      <c r="A827" s="107"/>
      <c r="B827" s="107"/>
      <c r="C827" s="107"/>
      <c r="D827" s="107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</row>
    <row r="828" spans="1:17" ht="12.75">
      <c r="A828" s="107"/>
      <c r="B828" s="107"/>
      <c r="C828" s="107"/>
      <c r="D828" s="107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</row>
    <row r="829" spans="1:17" ht="12.75">
      <c r="A829" s="107"/>
      <c r="B829" s="107"/>
      <c r="C829" s="107"/>
      <c r="D829" s="107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</row>
    <row r="830" spans="1:17" ht="12.75">
      <c r="A830" s="107"/>
      <c r="B830" s="107"/>
      <c r="C830" s="107"/>
      <c r="D830" s="107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</row>
    <row r="831" spans="1:17" ht="12.75">
      <c r="A831" s="107"/>
      <c r="B831" s="107"/>
      <c r="C831" s="107"/>
      <c r="D831" s="107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</row>
    <row r="832" spans="1:17" ht="12.75">
      <c r="A832" s="107"/>
      <c r="B832" s="107"/>
      <c r="C832" s="107"/>
      <c r="D832" s="107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</row>
    <row r="833" spans="1:17" ht="12.75">
      <c r="A833" s="107"/>
      <c r="B833" s="107"/>
      <c r="C833" s="107"/>
      <c r="D833" s="107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</row>
    <row r="834" spans="1:17" ht="12.75">
      <c r="A834" s="107"/>
      <c r="B834" s="107"/>
      <c r="C834" s="107"/>
      <c r="D834" s="107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</row>
    <row r="835" spans="1:17" ht="12.75">
      <c r="A835" s="107"/>
      <c r="B835" s="107"/>
      <c r="C835" s="107"/>
      <c r="D835" s="107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</row>
    <row r="836" spans="1:17" ht="12.75">
      <c r="A836" s="107"/>
      <c r="B836" s="107"/>
      <c r="C836" s="107"/>
      <c r="D836" s="107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</row>
    <row r="837" spans="1:17" ht="12.75">
      <c r="A837" s="107"/>
      <c r="B837" s="107"/>
      <c r="C837" s="107"/>
      <c r="D837" s="107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</row>
    <row r="838" spans="1:17" ht="12.75">
      <c r="A838" s="107"/>
      <c r="B838" s="107"/>
      <c r="C838" s="107"/>
      <c r="D838" s="107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</row>
    <row r="839" spans="1:17" ht="12.75">
      <c r="A839" s="107"/>
      <c r="B839" s="107"/>
      <c r="C839" s="107"/>
      <c r="D839" s="107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</row>
    <row r="840" spans="1:17" ht="12.75">
      <c r="A840" s="107"/>
      <c r="B840" s="107"/>
      <c r="C840" s="107"/>
      <c r="D840" s="107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</row>
    <row r="841" spans="1:17" ht="12.75">
      <c r="A841" s="107"/>
      <c r="B841" s="107"/>
      <c r="C841" s="107"/>
      <c r="D841" s="107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</row>
    <row r="842" spans="1:17" ht="12.75">
      <c r="A842" s="107"/>
      <c r="B842" s="107"/>
      <c r="C842" s="107"/>
      <c r="D842" s="107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</row>
    <row r="843" spans="1:17" ht="12.75">
      <c r="A843" s="107"/>
      <c r="B843" s="107"/>
      <c r="C843" s="107"/>
      <c r="D843" s="107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</row>
    <row r="844" spans="1:17" ht="12.75">
      <c r="A844" s="107"/>
      <c r="B844" s="107"/>
      <c r="C844" s="107"/>
      <c r="D844" s="107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</row>
    <row r="845" spans="1:17" ht="12.75">
      <c r="A845" s="107"/>
      <c r="B845" s="107"/>
      <c r="C845" s="107"/>
      <c r="D845" s="107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</row>
    <row r="846" spans="1:17" ht="12.75">
      <c r="A846" s="107"/>
      <c r="B846" s="107"/>
      <c r="C846" s="107"/>
      <c r="D846" s="107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</row>
    <row r="847" spans="1:17" ht="12.75">
      <c r="A847" s="107"/>
      <c r="B847" s="107"/>
      <c r="C847" s="107"/>
      <c r="D847" s="107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</row>
    <row r="848" spans="1:17" ht="12.75">
      <c r="A848" s="107"/>
      <c r="B848" s="107"/>
      <c r="C848" s="107"/>
      <c r="D848" s="107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</row>
    <row r="849" spans="1:17" ht="12.75">
      <c r="A849" s="107"/>
      <c r="B849" s="107"/>
      <c r="C849" s="107"/>
      <c r="D849" s="107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</row>
    <row r="850" spans="1:17" ht="12.75">
      <c r="A850" s="107"/>
      <c r="B850" s="107"/>
      <c r="C850" s="107"/>
      <c r="D850" s="107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</row>
    <row r="851" spans="1:17" ht="12.75">
      <c r="A851" s="107"/>
      <c r="B851" s="107"/>
      <c r="C851" s="107"/>
      <c r="D851" s="107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</row>
    <row r="852" spans="1:17" ht="12.75">
      <c r="A852" s="107"/>
      <c r="B852" s="107"/>
      <c r="C852" s="107"/>
      <c r="D852" s="107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</row>
    <row r="853" spans="1:17" ht="12.75">
      <c r="A853" s="107"/>
      <c r="B853" s="107"/>
      <c r="C853" s="107"/>
      <c r="D853" s="107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</row>
    <row r="854" spans="1:17" ht="12.75">
      <c r="A854" s="107"/>
      <c r="B854" s="107"/>
      <c r="C854" s="107"/>
      <c r="D854" s="107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</row>
    <row r="855" spans="1:17" ht="12.75">
      <c r="A855" s="107"/>
      <c r="B855" s="107"/>
      <c r="C855" s="107"/>
      <c r="D855" s="107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</row>
    <row r="856" spans="1:17" ht="12.75">
      <c r="A856" s="107"/>
      <c r="B856" s="107"/>
      <c r="C856" s="107"/>
      <c r="D856" s="107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</row>
    <row r="857" spans="1:17" ht="12.75">
      <c r="A857" s="107"/>
      <c r="B857" s="107"/>
      <c r="C857" s="107"/>
      <c r="D857" s="107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</row>
    <row r="858" spans="1:17" ht="12.75">
      <c r="A858" s="107"/>
      <c r="B858" s="107"/>
      <c r="C858" s="107"/>
      <c r="D858" s="107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</row>
    <row r="859" spans="1:17" ht="12.75">
      <c r="A859" s="107"/>
      <c r="B859" s="107"/>
      <c r="C859" s="107"/>
      <c r="D859" s="107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</row>
    <row r="860" spans="1:17" ht="12.75">
      <c r="A860" s="107"/>
      <c r="B860" s="107"/>
      <c r="C860" s="107"/>
      <c r="D860" s="107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</row>
    <row r="861" spans="1:17" ht="12.75">
      <c r="A861" s="107"/>
      <c r="B861" s="107"/>
      <c r="C861" s="107"/>
      <c r="D861" s="107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</row>
    <row r="862" spans="1:17" ht="12.75">
      <c r="A862" s="107"/>
      <c r="B862" s="107"/>
      <c r="C862" s="107"/>
      <c r="D862" s="107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</row>
    <row r="863" spans="1:17" ht="12.75">
      <c r="A863" s="107"/>
      <c r="B863" s="107"/>
      <c r="C863" s="107"/>
      <c r="D863" s="107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</row>
    <row r="864" spans="1:17" ht="12.75">
      <c r="A864" s="107"/>
      <c r="B864" s="107"/>
      <c r="C864" s="107"/>
      <c r="D864" s="107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</row>
    <row r="865" spans="1:17" ht="12.75">
      <c r="A865" s="107"/>
      <c r="B865" s="107"/>
      <c r="C865" s="107"/>
      <c r="D865" s="107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</row>
    <row r="866" spans="1:17" ht="12.75">
      <c r="A866" s="107"/>
      <c r="B866" s="107"/>
      <c r="C866" s="107"/>
      <c r="D866" s="107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</row>
    <row r="867" spans="1:17" ht="12.75">
      <c r="A867" s="107"/>
      <c r="B867" s="107"/>
      <c r="C867" s="107"/>
      <c r="D867" s="107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</row>
    <row r="868" spans="1:17" ht="12.75">
      <c r="A868" s="107"/>
      <c r="B868" s="107"/>
      <c r="C868" s="107"/>
      <c r="D868" s="107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</row>
    <row r="869" spans="1:17" ht="12.75">
      <c r="A869" s="107"/>
      <c r="B869" s="107"/>
      <c r="C869" s="107"/>
      <c r="D869" s="107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</row>
    <row r="870" spans="1:17" ht="12.75">
      <c r="A870" s="107"/>
      <c r="B870" s="107"/>
      <c r="C870" s="107"/>
      <c r="D870" s="107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</row>
    <row r="871" spans="1:17" ht="12.75">
      <c r="A871" s="107"/>
      <c r="B871" s="107"/>
      <c r="C871" s="107"/>
      <c r="D871" s="107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</row>
    <row r="872" spans="1:17" ht="12.75">
      <c r="A872" s="107"/>
      <c r="B872" s="107"/>
      <c r="C872" s="107"/>
      <c r="D872" s="107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</row>
    <row r="873" spans="1:17" ht="12.75">
      <c r="A873" s="107"/>
      <c r="B873" s="107"/>
      <c r="C873" s="107"/>
      <c r="D873" s="107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</row>
    <row r="874" spans="1:17" ht="12.75">
      <c r="A874" s="107"/>
      <c r="B874" s="107"/>
      <c r="C874" s="107"/>
      <c r="D874" s="107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</row>
    <row r="875" spans="1:17" ht="12.75">
      <c r="A875" s="107"/>
      <c r="B875" s="107"/>
      <c r="C875" s="107"/>
      <c r="D875" s="107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</row>
    <row r="876" spans="1:17" ht="12.75">
      <c r="A876" s="107"/>
      <c r="B876" s="107"/>
      <c r="C876" s="107"/>
      <c r="D876" s="107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</row>
    <row r="877" spans="1:17" ht="12.75">
      <c r="A877" s="107"/>
      <c r="B877" s="107"/>
      <c r="C877" s="107"/>
      <c r="D877" s="107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</row>
    <row r="878" spans="1:17" ht="12.75">
      <c r="A878" s="107"/>
      <c r="B878" s="107"/>
      <c r="C878" s="107"/>
      <c r="D878" s="107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</row>
    <row r="879" spans="1:17" ht="12.75">
      <c r="A879" s="107"/>
      <c r="B879" s="107"/>
      <c r="C879" s="107"/>
      <c r="D879" s="107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</row>
    <row r="880" spans="1:17" ht="12.75">
      <c r="A880" s="107"/>
      <c r="B880" s="107"/>
      <c r="C880" s="107"/>
      <c r="D880" s="107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</row>
    <row r="881" spans="1:17" ht="12.75">
      <c r="A881" s="107"/>
      <c r="B881" s="107"/>
      <c r="C881" s="107"/>
      <c r="D881" s="107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</row>
    <row r="882" spans="1:17" ht="12.75">
      <c r="A882" s="107"/>
      <c r="B882" s="107"/>
      <c r="C882" s="107"/>
      <c r="D882" s="107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</row>
    <row r="883" spans="1:17" ht="12.75">
      <c r="A883" s="107"/>
      <c r="B883" s="107"/>
      <c r="C883" s="107"/>
      <c r="D883" s="107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</row>
    <row r="884" spans="1:17" ht="12.75">
      <c r="A884" s="107"/>
      <c r="B884" s="107"/>
      <c r="C884" s="107"/>
      <c r="D884" s="107"/>
      <c r="E884" s="107"/>
      <c r="F884" s="107"/>
      <c r="G884" s="107"/>
      <c r="H884" s="107"/>
      <c r="I884" s="107"/>
      <c r="J884" s="107"/>
      <c r="K884" s="107"/>
      <c r="L884" s="107"/>
      <c r="M884" s="107"/>
      <c r="N884" s="107"/>
      <c r="O884" s="107"/>
      <c r="P884" s="107"/>
      <c r="Q884" s="107"/>
    </row>
    <row r="885" spans="1:17" ht="12.75">
      <c r="A885" s="107"/>
      <c r="B885" s="107"/>
      <c r="C885" s="107"/>
      <c r="D885" s="107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</row>
    <row r="886" spans="1:17" ht="12.75">
      <c r="A886" s="107"/>
      <c r="B886" s="107"/>
      <c r="C886" s="107"/>
      <c r="D886" s="107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</row>
    <row r="887" spans="1:17" ht="12.75">
      <c r="A887" s="107"/>
      <c r="B887" s="107"/>
      <c r="C887" s="107"/>
      <c r="D887" s="107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</row>
    <row r="888" spans="1:17" ht="12.75">
      <c r="A888" s="107"/>
      <c r="B888" s="107"/>
      <c r="C888" s="107"/>
      <c r="D888" s="107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</row>
    <row r="889" spans="1:17" ht="12.75">
      <c r="A889" s="107"/>
      <c r="B889" s="107"/>
      <c r="C889" s="107"/>
      <c r="D889" s="107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</row>
    <row r="890" spans="1:17" ht="12.75">
      <c r="A890" s="107"/>
      <c r="B890" s="107"/>
      <c r="C890" s="107"/>
      <c r="D890" s="107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</row>
    <row r="891" spans="1:17" ht="12.75">
      <c r="A891" s="107"/>
      <c r="B891" s="107"/>
      <c r="C891" s="107"/>
      <c r="D891" s="107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</row>
    <row r="892" spans="1:17" ht="12.75">
      <c r="A892" s="107"/>
      <c r="B892" s="107"/>
      <c r="C892" s="107"/>
      <c r="D892" s="107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</row>
    <row r="893" spans="1:17" ht="12.75">
      <c r="A893" s="107"/>
      <c r="B893" s="107"/>
      <c r="C893" s="107"/>
      <c r="D893" s="107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</row>
    <row r="894" spans="1:17" ht="12.75">
      <c r="A894" s="107"/>
      <c r="B894" s="107"/>
      <c r="C894" s="107"/>
      <c r="D894" s="107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</row>
    <row r="895" spans="1:17" ht="12.75">
      <c r="A895" s="107"/>
      <c r="B895" s="107"/>
      <c r="C895" s="107"/>
      <c r="D895" s="107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</row>
    <row r="896" spans="1:17" ht="12.75">
      <c r="A896" s="107"/>
      <c r="B896" s="107"/>
      <c r="C896" s="107"/>
      <c r="D896" s="107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</row>
    <row r="897" spans="1:17" ht="12.75">
      <c r="A897" s="107"/>
      <c r="B897" s="107"/>
      <c r="C897" s="107"/>
      <c r="D897" s="107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</row>
    <row r="898" spans="1:17" ht="12.75">
      <c r="A898" s="107"/>
      <c r="B898" s="107"/>
      <c r="C898" s="107"/>
      <c r="D898" s="107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</row>
    <row r="899" spans="1:17" ht="12.75">
      <c r="A899" s="107"/>
      <c r="B899" s="107"/>
      <c r="C899" s="107"/>
      <c r="D899" s="107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</row>
    <row r="900" spans="1:17" ht="12.75">
      <c r="A900" s="107"/>
      <c r="B900" s="107"/>
      <c r="C900" s="107"/>
      <c r="D900" s="107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</row>
    <row r="901" spans="1:17" ht="12.75">
      <c r="A901" s="107"/>
      <c r="B901" s="107"/>
      <c r="C901" s="107"/>
      <c r="D901" s="107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</row>
    <row r="902" spans="1:17" ht="12.75">
      <c r="A902" s="107"/>
      <c r="B902" s="107"/>
      <c r="C902" s="107"/>
      <c r="D902" s="107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</row>
    <row r="903" spans="1:17" ht="12.75">
      <c r="A903" s="107"/>
      <c r="B903" s="107"/>
      <c r="C903" s="107"/>
      <c r="D903" s="107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</row>
    <row r="904" spans="1:17" ht="12.75">
      <c r="A904" s="107"/>
      <c r="B904" s="107"/>
      <c r="C904" s="107"/>
      <c r="D904" s="107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</row>
    <row r="905" spans="1:17" ht="12.75">
      <c r="A905" s="107"/>
      <c r="B905" s="107"/>
      <c r="C905" s="107"/>
      <c r="D905" s="107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</row>
    <row r="906" spans="1:17" ht="12.75">
      <c r="A906" s="107"/>
      <c r="B906" s="107"/>
      <c r="C906" s="107"/>
      <c r="D906" s="107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</row>
    <row r="907" spans="1:17" ht="12.75">
      <c r="A907" s="107"/>
      <c r="B907" s="107"/>
      <c r="C907" s="107"/>
      <c r="D907" s="107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</row>
    <row r="908" spans="1:17" ht="12.75">
      <c r="A908" s="107"/>
      <c r="B908" s="107"/>
      <c r="C908" s="107"/>
      <c r="D908" s="107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</row>
    <row r="909" spans="1:17" ht="12.75">
      <c r="A909" s="107"/>
      <c r="B909" s="107"/>
      <c r="C909" s="107"/>
      <c r="D909" s="107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</row>
    <row r="910" spans="1:17" ht="12.75">
      <c r="A910" s="107"/>
      <c r="B910" s="107"/>
      <c r="C910" s="107"/>
      <c r="D910" s="107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</row>
    <row r="911" spans="1:17" ht="12.75">
      <c r="A911" s="107"/>
      <c r="B911" s="107"/>
      <c r="C911" s="107"/>
      <c r="D911" s="107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</row>
    <row r="912" spans="1:17" ht="12.75">
      <c r="A912" s="107"/>
      <c r="B912" s="107"/>
      <c r="C912" s="107"/>
      <c r="D912" s="107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</row>
    <row r="913" spans="1:17" ht="12.75">
      <c r="A913" s="107"/>
      <c r="B913" s="107"/>
      <c r="C913" s="107"/>
      <c r="D913" s="107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</row>
    <row r="914" spans="1:17" ht="12.75">
      <c r="A914" s="107"/>
      <c r="B914" s="107"/>
      <c r="C914" s="107"/>
      <c r="D914" s="107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</row>
    <row r="915" spans="1:17" ht="12.75">
      <c r="A915" s="107"/>
      <c r="B915" s="107"/>
      <c r="C915" s="107"/>
      <c r="D915" s="107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</row>
    <row r="916" spans="1:17" ht="12.75">
      <c r="A916" s="107"/>
      <c r="B916" s="107"/>
      <c r="C916" s="107"/>
      <c r="D916" s="107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</row>
    <row r="917" spans="1:17" ht="12.75">
      <c r="A917" s="107"/>
      <c r="B917" s="107"/>
      <c r="C917" s="107"/>
      <c r="D917" s="107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</row>
    <row r="918" spans="1:17" ht="12.75">
      <c r="A918" s="107"/>
      <c r="B918" s="107"/>
      <c r="C918" s="107"/>
      <c r="D918" s="107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</row>
    <row r="919" spans="1:17" ht="12.75">
      <c r="A919" s="107"/>
      <c r="B919" s="107"/>
      <c r="C919" s="107"/>
      <c r="D919" s="107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</row>
    <row r="920" spans="1:17" ht="12.75">
      <c r="A920" s="107"/>
      <c r="B920" s="107"/>
      <c r="C920" s="107"/>
      <c r="D920" s="107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</row>
    <row r="921" spans="1:17" ht="12.75">
      <c r="A921" s="107"/>
      <c r="B921" s="107"/>
      <c r="C921" s="107"/>
      <c r="D921" s="107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</row>
    <row r="922" spans="1:17" ht="12.75">
      <c r="A922" s="107"/>
      <c r="B922" s="107"/>
      <c r="C922" s="107"/>
      <c r="D922" s="107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</row>
    <row r="923" spans="1:17" ht="12.75">
      <c r="A923" s="107"/>
      <c r="B923" s="107"/>
      <c r="C923" s="107"/>
      <c r="D923" s="107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</row>
    <row r="924" spans="1:17" ht="12.75">
      <c r="A924" s="107"/>
      <c r="B924" s="107"/>
      <c r="C924" s="107"/>
      <c r="D924" s="107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</row>
    <row r="925" spans="1:17" ht="12.75">
      <c r="A925" s="107"/>
      <c r="B925" s="107"/>
      <c r="C925" s="107"/>
      <c r="D925" s="107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</row>
    <row r="926" spans="1:17" ht="12.75">
      <c r="A926" s="107"/>
      <c r="B926" s="107"/>
      <c r="C926" s="107"/>
      <c r="D926" s="107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</row>
    <row r="927" spans="1:17" ht="12.75">
      <c r="A927" s="107"/>
      <c r="B927" s="107"/>
      <c r="C927" s="107"/>
      <c r="D927" s="107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</row>
    <row r="928" spans="1:17" ht="12.75">
      <c r="A928" s="107"/>
      <c r="B928" s="107"/>
      <c r="C928" s="107"/>
      <c r="D928" s="107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</row>
    <row r="929" spans="1:17" ht="12.75">
      <c r="A929" s="107"/>
      <c r="B929" s="107"/>
      <c r="C929" s="107"/>
      <c r="D929" s="107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</row>
    <row r="930" spans="1:17" ht="12.75">
      <c r="A930" s="107"/>
      <c r="B930" s="107"/>
      <c r="C930" s="107"/>
      <c r="D930" s="107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</row>
    <row r="931" spans="1:17" ht="12.75">
      <c r="A931" s="107"/>
      <c r="B931" s="107"/>
      <c r="C931" s="107"/>
      <c r="D931" s="107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</row>
    <row r="932" spans="1:17" ht="12.75">
      <c r="A932" s="107"/>
      <c r="B932" s="107"/>
      <c r="C932" s="107"/>
      <c r="D932" s="107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</row>
    <row r="933" spans="1:17" ht="12.75">
      <c r="A933" s="107"/>
      <c r="B933" s="107"/>
      <c r="C933" s="107"/>
      <c r="D933" s="107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</row>
    <row r="934" spans="1:17" ht="12.75">
      <c r="A934" s="107"/>
      <c r="B934" s="107"/>
      <c r="C934" s="107"/>
      <c r="D934" s="107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</row>
    <row r="935" spans="1:17" ht="12.75">
      <c r="A935" s="107"/>
      <c r="B935" s="107"/>
      <c r="C935" s="107"/>
      <c r="D935" s="107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</row>
    <row r="936" spans="1:17" ht="12.75">
      <c r="A936" s="107"/>
      <c r="B936" s="107"/>
      <c r="C936" s="107"/>
      <c r="D936" s="107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</row>
    <row r="937" spans="1:17" ht="12.75">
      <c r="A937" s="107"/>
      <c r="B937" s="107"/>
      <c r="C937" s="107"/>
      <c r="D937" s="107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</row>
    <row r="938" spans="1:17" ht="12.75">
      <c r="A938" s="107"/>
      <c r="B938" s="107"/>
      <c r="C938" s="107"/>
      <c r="D938" s="107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</row>
    <row r="939" spans="1:17" ht="12.75">
      <c r="A939" s="107"/>
      <c r="B939" s="107"/>
      <c r="C939" s="107"/>
      <c r="D939" s="107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</row>
    <row r="940" spans="1:17" ht="12.75">
      <c r="A940" s="107"/>
      <c r="B940" s="107"/>
      <c r="C940" s="107"/>
      <c r="D940" s="107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</row>
    <row r="941" spans="1:17" ht="12.75">
      <c r="A941" s="107"/>
      <c r="B941" s="107"/>
      <c r="C941" s="107"/>
      <c r="D941" s="107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</row>
    <row r="942" spans="1:17" ht="12.75">
      <c r="A942" s="107"/>
      <c r="B942" s="107"/>
      <c r="C942" s="107"/>
      <c r="D942" s="107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</row>
    <row r="943" spans="1:17" ht="12.75">
      <c r="A943" s="107"/>
      <c r="B943" s="107"/>
      <c r="C943" s="107"/>
      <c r="D943" s="107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</row>
    <row r="944" spans="1:17" ht="12.75">
      <c r="A944" s="107"/>
      <c r="B944" s="107"/>
      <c r="C944" s="107"/>
      <c r="D944" s="107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</row>
    <row r="945" spans="1:17" ht="12.75">
      <c r="A945" s="107"/>
      <c r="B945" s="107"/>
      <c r="C945" s="107"/>
      <c r="D945" s="107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</row>
    <row r="946" spans="1:17" ht="12.75">
      <c r="A946" s="107"/>
      <c r="B946" s="107"/>
      <c r="C946" s="107"/>
      <c r="D946" s="107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</row>
    <row r="947" spans="1:17" ht="12.75">
      <c r="A947" s="107"/>
      <c r="B947" s="107"/>
      <c r="C947" s="107"/>
      <c r="D947" s="107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</row>
    <row r="948" spans="1:17" ht="12.75">
      <c r="A948" s="107"/>
      <c r="B948" s="107"/>
      <c r="C948" s="107"/>
      <c r="D948" s="107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</row>
    <row r="949" spans="1:17" ht="12.75">
      <c r="A949" s="107"/>
      <c r="B949" s="107"/>
      <c r="C949" s="107"/>
      <c r="D949" s="107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</row>
    <row r="950" spans="1:17" ht="12.75">
      <c r="A950" s="107"/>
      <c r="B950" s="107"/>
      <c r="C950" s="107"/>
      <c r="D950" s="107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</row>
    <row r="951" spans="1:17" ht="12.75">
      <c r="A951" s="107"/>
      <c r="B951" s="107"/>
      <c r="C951" s="107"/>
      <c r="D951" s="107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</row>
    <row r="952" spans="1:17" ht="12.75">
      <c r="A952" s="107"/>
      <c r="B952" s="107"/>
      <c r="C952" s="107"/>
      <c r="D952" s="107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</row>
    <row r="953" spans="1:17" ht="12.75">
      <c r="A953" s="107"/>
      <c r="B953" s="107"/>
      <c r="C953" s="107"/>
      <c r="D953" s="107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</row>
    <row r="954" spans="1:17" ht="12.75">
      <c r="A954" s="107"/>
      <c r="B954" s="107"/>
      <c r="C954" s="107"/>
      <c r="D954" s="107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</row>
    <row r="955" spans="1:17" ht="12.75">
      <c r="A955" s="107"/>
      <c r="B955" s="107"/>
      <c r="C955" s="107"/>
      <c r="D955" s="107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</row>
    <row r="956" spans="1:17" ht="12.75">
      <c r="A956" s="107"/>
      <c r="B956" s="107"/>
      <c r="C956" s="107"/>
      <c r="D956" s="107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</row>
    <row r="957" spans="1:17" ht="12.75">
      <c r="A957" s="107"/>
      <c r="B957" s="107"/>
      <c r="C957" s="107"/>
      <c r="D957" s="107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</row>
    <row r="958" spans="1:17" ht="12.75">
      <c r="A958" s="107"/>
      <c r="B958" s="107"/>
      <c r="C958" s="107"/>
      <c r="D958" s="107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</row>
    <row r="959" spans="1:17" ht="12.75">
      <c r="A959" s="107"/>
      <c r="B959" s="107"/>
      <c r="C959" s="107"/>
      <c r="D959" s="107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</row>
    <row r="960" spans="1:17" ht="12.75">
      <c r="A960" s="107"/>
      <c r="B960" s="107"/>
      <c r="C960" s="107"/>
      <c r="D960" s="107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</row>
    <row r="961" spans="1:17" ht="12.75">
      <c r="A961" s="107"/>
      <c r="B961" s="107"/>
      <c r="C961" s="107"/>
      <c r="D961" s="107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</row>
    <row r="962" spans="1:17" ht="12.75">
      <c r="A962" s="107"/>
      <c r="B962" s="107"/>
      <c r="C962" s="107"/>
      <c r="D962" s="107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</row>
    <row r="963" spans="1:17" ht="12.75">
      <c r="A963" s="107"/>
      <c r="B963" s="107"/>
      <c r="C963" s="107"/>
      <c r="D963" s="107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</row>
    <row r="964" spans="1:17" ht="12.75">
      <c r="A964" s="107"/>
      <c r="B964" s="107"/>
      <c r="C964" s="107"/>
      <c r="D964" s="107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</row>
    <row r="965" spans="1:17" ht="12.75">
      <c r="A965" s="107"/>
      <c r="B965" s="107"/>
      <c r="C965" s="107"/>
      <c r="D965" s="107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</row>
    <row r="966" spans="1:17" ht="12.75">
      <c r="A966" s="107"/>
      <c r="B966" s="107"/>
      <c r="C966" s="107"/>
      <c r="D966" s="107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</row>
    <row r="967" spans="1:17" ht="12.75">
      <c r="A967" s="107"/>
      <c r="B967" s="107"/>
      <c r="C967" s="107"/>
      <c r="D967" s="107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</row>
    <row r="968" spans="1:17" ht="12.75">
      <c r="A968" s="107"/>
      <c r="B968" s="107"/>
      <c r="C968" s="107"/>
      <c r="D968" s="107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</row>
    <row r="969" spans="1:17" ht="12.75">
      <c r="A969" s="107"/>
      <c r="B969" s="107"/>
      <c r="C969" s="107"/>
      <c r="D969" s="107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</row>
    <row r="970" spans="1:17" ht="12.75">
      <c r="A970" s="107"/>
      <c r="B970" s="107"/>
      <c r="C970" s="107"/>
      <c r="D970" s="107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</row>
    <row r="971" spans="1:17" ht="12.75">
      <c r="A971" s="107"/>
      <c r="B971" s="107"/>
      <c r="C971" s="107"/>
      <c r="D971" s="107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</row>
    <row r="972" spans="1:17" ht="12.75">
      <c r="A972" s="107"/>
      <c r="B972" s="107"/>
      <c r="C972" s="107"/>
      <c r="D972" s="107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</row>
    <row r="973" spans="1:17" ht="12.75">
      <c r="A973" s="107"/>
      <c r="B973" s="107"/>
      <c r="C973" s="107"/>
      <c r="D973" s="107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</row>
    <row r="974" spans="1:17" ht="12.75">
      <c r="A974" s="107"/>
      <c r="B974" s="107"/>
      <c r="C974" s="107"/>
      <c r="D974" s="107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</row>
    <row r="975" spans="1:17" ht="12.75">
      <c r="A975" s="107"/>
      <c r="B975" s="107"/>
      <c r="C975" s="107"/>
      <c r="D975" s="107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</row>
    <row r="976" spans="1:17" ht="12.75">
      <c r="A976" s="107"/>
      <c r="B976" s="107"/>
      <c r="C976" s="107"/>
      <c r="D976" s="107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</row>
    <row r="977" spans="1:17" ht="12.75">
      <c r="A977" s="107"/>
      <c r="B977" s="107"/>
      <c r="C977" s="107"/>
      <c r="D977" s="107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</row>
    <row r="978" spans="1:17" ht="12.75">
      <c r="A978" s="107"/>
      <c r="B978" s="107"/>
      <c r="C978" s="107"/>
      <c r="D978" s="107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</row>
    <row r="979" spans="1:17" ht="12.75">
      <c r="A979" s="107"/>
      <c r="B979" s="107"/>
      <c r="C979" s="107"/>
      <c r="D979" s="107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</row>
    <row r="980" spans="1:17" ht="12.75">
      <c r="A980" s="107"/>
      <c r="B980" s="107"/>
      <c r="C980" s="107"/>
      <c r="D980" s="107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</row>
    <row r="981" spans="1:17" ht="12.75">
      <c r="A981" s="107"/>
      <c r="B981" s="107"/>
      <c r="C981" s="107"/>
      <c r="D981" s="107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</row>
    <row r="982" spans="1:17" ht="12.75">
      <c r="A982" s="107"/>
      <c r="B982" s="107"/>
      <c r="C982" s="107"/>
      <c r="D982" s="107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</row>
    <row r="983" spans="1:17" ht="12.75">
      <c r="A983" s="107"/>
      <c r="B983" s="107"/>
      <c r="C983" s="107"/>
      <c r="D983" s="107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</row>
    <row r="984" spans="1:17" ht="12.75">
      <c r="A984" s="107"/>
      <c r="B984" s="107"/>
      <c r="C984" s="107"/>
      <c r="D984" s="107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</row>
    <row r="985" spans="1:17" ht="12.75">
      <c r="A985" s="107"/>
      <c r="B985" s="107"/>
      <c r="C985" s="107"/>
      <c r="D985" s="107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</row>
    <row r="986" spans="1:17" ht="12.75">
      <c r="A986" s="107"/>
      <c r="B986" s="107"/>
      <c r="C986" s="107"/>
      <c r="D986" s="107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</row>
    <row r="987" spans="1:17" ht="12.75">
      <c r="A987" s="107"/>
      <c r="B987" s="107"/>
      <c r="C987" s="107"/>
      <c r="D987" s="107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</row>
    <row r="988" spans="1:17" ht="12.75">
      <c r="A988" s="107"/>
      <c r="B988" s="107"/>
      <c r="C988" s="107"/>
      <c r="D988" s="107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</row>
    <row r="989" spans="1:17" ht="12.75">
      <c r="A989" s="107"/>
      <c r="B989" s="107"/>
      <c r="C989" s="107"/>
      <c r="D989" s="107"/>
      <c r="E989" s="107"/>
      <c r="F989" s="107"/>
      <c r="G989" s="107"/>
      <c r="H989" s="107"/>
      <c r="I989" s="107"/>
      <c r="J989" s="107"/>
      <c r="K989" s="107"/>
      <c r="L989" s="107"/>
      <c r="M989" s="107"/>
      <c r="N989" s="107"/>
      <c r="O989" s="107"/>
      <c r="P989" s="107"/>
      <c r="Q989" s="107"/>
    </row>
    <row r="990" spans="1:17" ht="12.75">
      <c r="A990" s="107"/>
      <c r="B990" s="107"/>
      <c r="C990" s="107"/>
      <c r="D990" s="107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</row>
    <row r="991" spans="1:17" ht="12.75">
      <c r="A991" s="107"/>
      <c r="B991" s="107"/>
      <c r="C991" s="107"/>
      <c r="D991" s="107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</row>
    <row r="992" spans="1:17" ht="12.75">
      <c r="A992" s="107"/>
      <c r="B992" s="107"/>
      <c r="C992" s="107"/>
      <c r="D992" s="107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</row>
    <row r="993" spans="1:17" ht="12.75">
      <c r="A993" s="107"/>
      <c r="B993" s="107"/>
      <c r="C993" s="107"/>
      <c r="D993" s="107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</row>
    <row r="994" spans="1:17" ht="12.75">
      <c r="A994" s="107"/>
      <c r="B994" s="107"/>
      <c r="C994" s="107"/>
      <c r="D994" s="107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</row>
    <row r="995" spans="1:17" ht="12.75">
      <c r="A995" s="107"/>
      <c r="B995" s="107"/>
      <c r="C995" s="107"/>
      <c r="D995" s="107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</row>
    <row r="996" spans="1:17" ht="12.75">
      <c r="A996" s="107"/>
      <c r="B996" s="107"/>
      <c r="C996" s="107"/>
      <c r="D996" s="107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</row>
    <row r="997" spans="1:17" ht="12.75">
      <c r="A997" s="107"/>
      <c r="B997" s="107"/>
      <c r="C997" s="107"/>
      <c r="D997" s="107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</row>
    <row r="998" spans="1:17" ht="12.75">
      <c r="A998" s="107"/>
      <c r="B998" s="107"/>
      <c r="C998" s="107"/>
      <c r="D998" s="107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</row>
    <row r="999" spans="1:17" ht="12.75">
      <c r="A999" s="107"/>
      <c r="B999" s="107"/>
      <c r="C999" s="107"/>
      <c r="D999" s="107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</row>
    <row r="1000" spans="1:17" ht="12.75">
      <c r="A1000" s="107"/>
      <c r="B1000" s="107"/>
      <c r="C1000" s="107"/>
      <c r="D1000" s="107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</row>
    <row r="1001" spans="1:17" ht="12.75">
      <c r="A1001" s="107"/>
      <c r="B1001" s="107"/>
      <c r="C1001" s="107"/>
      <c r="D1001" s="107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</row>
    <row r="1002" spans="1:17" ht="12.75">
      <c r="A1002" s="107"/>
      <c r="B1002" s="107"/>
      <c r="C1002" s="107"/>
      <c r="D1002" s="107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</row>
    <row r="1003" spans="1:17" ht="12.75">
      <c r="A1003" s="107"/>
      <c r="B1003" s="107"/>
      <c r="C1003" s="107"/>
      <c r="D1003" s="107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</row>
    <row r="1004" spans="1:17" ht="12.75">
      <c r="A1004" s="107"/>
      <c r="B1004" s="107"/>
      <c r="C1004" s="107"/>
      <c r="D1004" s="107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</row>
    <row r="1005" spans="1:17" ht="12.75">
      <c r="A1005" s="107"/>
      <c r="B1005" s="107"/>
      <c r="C1005" s="107"/>
      <c r="D1005" s="107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</row>
    <row r="1006" spans="1:17" ht="12.75">
      <c r="A1006" s="107"/>
      <c r="B1006" s="107"/>
      <c r="C1006" s="107"/>
      <c r="D1006" s="107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</row>
    <row r="1007" spans="1:17" ht="12.75">
      <c r="A1007" s="107"/>
      <c r="B1007" s="107"/>
      <c r="C1007" s="107"/>
      <c r="D1007" s="107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</row>
    <row r="1008" spans="1:17" ht="12.75">
      <c r="A1008" s="107"/>
      <c r="B1008" s="107"/>
      <c r="C1008" s="107"/>
      <c r="D1008" s="107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</row>
    <row r="1009" spans="1:17" ht="12.75">
      <c r="A1009" s="107"/>
      <c r="B1009" s="107"/>
      <c r="C1009" s="107"/>
      <c r="D1009" s="107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</row>
    <row r="1010" spans="1:17" ht="12.75">
      <c r="A1010" s="107"/>
      <c r="B1010" s="107"/>
      <c r="C1010" s="107"/>
      <c r="D1010" s="107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</row>
    <row r="1011" spans="1:17" ht="12.75">
      <c r="A1011" s="107"/>
      <c r="B1011" s="107"/>
      <c r="C1011" s="107"/>
      <c r="D1011" s="107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</row>
    <row r="1012" spans="1:17" ht="12.75">
      <c r="A1012" s="107"/>
      <c r="B1012" s="107"/>
      <c r="C1012" s="107"/>
      <c r="D1012" s="107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</row>
    <row r="1013" spans="1:17" ht="12.75">
      <c r="A1013" s="107"/>
      <c r="B1013" s="107"/>
      <c r="C1013" s="107"/>
      <c r="D1013" s="107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</row>
    <row r="1014" spans="1:17" ht="12.75">
      <c r="A1014" s="107"/>
      <c r="B1014" s="107"/>
      <c r="C1014" s="107"/>
      <c r="D1014" s="107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</row>
    <row r="1015" spans="1:17" ht="12.75">
      <c r="A1015" s="107"/>
      <c r="B1015" s="107"/>
      <c r="C1015" s="107"/>
      <c r="D1015" s="107"/>
      <c r="E1015" s="107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</row>
    <row r="1016" spans="1:17" ht="12.75">
      <c r="A1016" s="107"/>
      <c r="B1016" s="107"/>
      <c r="C1016" s="107"/>
      <c r="D1016" s="107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</row>
    <row r="1017" spans="1:17" ht="12.75">
      <c r="A1017" s="107"/>
      <c r="B1017" s="107"/>
      <c r="C1017" s="107"/>
      <c r="D1017" s="107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</row>
    <row r="1018" spans="1:17" ht="12.75">
      <c r="A1018" s="107"/>
      <c r="B1018" s="107"/>
      <c r="C1018" s="107"/>
      <c r="D1018" s="107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</row>
    <row r="1019" spans="1:17" ht="12.75">
      <c r="A1019" s="107"/>
      <c r="B1019" s="107"/>
      <c r="C1019" s="107"/>
      <c r="D1019" s="107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</row>
    <row r="1020" spans="1:17" ht="12.75">
      <c r="A1020" s="107"/>
      <c r="B1020" s="107"/>
      <c r="C1020" s="107"/>
      <c r="D1020" s="107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</row>
    <row r="1021" spans="1:17" ht="12.75">
      <c r="A1021" s="107"/>
      <c r="B1021" s="107"/>
      <c r="C1021" s="107"/>
      <c r="D1021" s="107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</row>
    <row r="1022" spans="1:17" ht="12.75">
      <c r="A1022" s="107"/>
      <c r="B1022" s="107"/>
      <c r="C1022" s="107"/>
      <c r="D1022" s="107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</row>
    <row r="1023" spans="1:17" ht="12.75">
      <c r="A1023" s="107"/>
      <c r="B1023" s="107"/>
      <c r="C1023" s="107"/>
      <c r="D1023" s="107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</row>
    <row r="1024" spans="1:17" ht="12.75">
      <c r="A1024" s="107"/>
      <c r="B1024" s="107"/>
      <c r="C1024" s="107"/>
      <c r="D1024" s="107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</row>
    <row r="1025" spans="1:17" ht="12.75">
      <c r="A1025" s="107"/>
      <c r="B1025" s="107"/>
      <c r="C1025" s="107"/>
      <c r="D1025" s="107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</row>
    <row r="1026" spans="1:17" ht="12.75">
      <c r="A1026" s="107"/>
      <c r="B1026" s="107"/>
      <c r="C1026" s="107"/>
      <c r="D1026" s="107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</row>
    <row r="1027" spans="1:17" ht="12.75">
      <c r="A1027" s="107"/>
      <c r="B1027" s="107"/>
      <c r="C1027" s="107"/>
      <c r="D1027" s="107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</row>
    <row r="1028" spans="1:17" ht="12.75">
      <c r="A1028" s="107"/>
      <c r="B1028" s="107"/>
      <c r="C1028" s="107"/>
      <c r="D1028" s="107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</row>
    <row r="1029" spans="1:17" ht="12.75">
      <c r="A1029" s="107"/>
      <c r="B1029" s="107"/>
      <c r="C1029" s="107"/>
      <c r="D1029" s="107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</row>
    <row r="1030" spans="1:17" ht="12.75">
      <c r="A1030" s="107"/>
      <c r="B1030" s="107"/>
      <c r="C1030" s="107"/>
      <c r="D1030" s="107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</row>
    <row r="1031" spans="1:17" ht="12.75">
      <c r="A1031" s="107"/>
      <c r="B1031" s="107"/>
      <c r="C1031" s="107"/>
      <c r="D1031" s="107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</row>
    <row r="1032" spans="1:17" ht="12.75">
      <c r="A1032" s="107"/>
      <c r="B1032" s="107"/>
      <c r="C1032" s="107"/>
      <c r="D1032" s="107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</row>
    <row r="1033" spans="1:17" ht="12.75">
      <c r="A1033" s="107"/>
      <c r="B1033" s="107"/>
      <c r="C1033" s="107"/>
      <c r="D1033" s="107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</row>
    <row r="1034" spans="1:17" ht="12.75">
      <c r="A1034" s="107"/>
      <c r="B1034" s="107"/>
      <c r="C1034" s="107"/>
      <c r="D1034" s="107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</row>
    <row r="1035" spans="1:17" ht="12.75">
      <c r="A1035" s="107"/>
      <c r="B1035" s="107"/>
      <c r="C1035" s="107"/>
      <c r="D1035" s="107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</row>
    <row r="1036" spans="1:17" ht="12.75">
      <c r="A1036" s="107"/>
      <c r="B1036" s="107"/>
      <c r="C1036" s="107"/>
      <c r="D1036" s="107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</row>
    <row r="1037" spans="1:17" ht="12.75">
      <c r="A1037" s="107"/>
      <c r="B1037" s="107"/>
      <c r="C1037" s="107"/>
      <c r="D1037" s="107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</row>
    <row r="1038" spans="1:17" ht="12.75">
      <c r="A1038" s="107"/>
      <c r="B1038" s="107"/>
      <c r="C1038" s="107"/>
      <c r="D1038" s="107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</row>
    <row r="1039" spans="1:17" ht="12.75">
      <c r="A1039" s="107"/>
      <c r="B1039" s="107"/>
      <c r="C1039" s="107"/>
      <c r="D1039" s="107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</row>
    <row r="1040" spans="1:17" ht="12.75">
      <c r="A1040" s="107"/>
      <c r="B1040" s="107"/>
      <c r="C1040" s="107"/>
      <c r="D1040" s="107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</row>
    <row r="1041" spans="1:17" ht="12.75">
      <c r="A1041" s="107"/>
      <c r="B1041" s="107"/>
      <c r="C1041" s="107"/>
      <c r="D1041" s="107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</row>
    <row r="1042" spans="1:17" ht="12.75">
      <c r="A1042" s="107"/>
      <c r="B1042" s="107"/>
      <c r="C1042" s="107"/>
      <c r="D1042" s="107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</row>
    <row r="1043" spans="1:17" ht="12.75">
      <c r="A1043" s="107"/>
      <c r="B1043" s="107"/>
      <c r="C1043" s="107"/>
      <c r="D1043" s="107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</row>
    <row r="1044" spans="1:17" ht="12.75">
      <c r="A1044" s="107"/>
      <c r="B1044" s="107"/>
      <c r="C1044" s="107"/>
      <c r="D1044" s="107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</row>
    <row r="1045" spans="1:17" ht="12.75">
      <c r="A1045" s="107"/>
      <c r="B1045" s="107"/>
      <c r="C1045" s="107"/>
      <c r="D1045" s="107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</row>
    <row r="1046" spans="1:17" ht="12.75">
      <c r="A1046" s="107"/>
      <c r="B1046" s="107"/>
      <c r="C1046" s="107"/>
      <c r="D1046" s="107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</row>
    <row r="1047" spans="1:17" ht="12.75">
      <c r="A1047" s="107"/>
      <c r="B1047" s="107"/>
      <c r="C1047" s="107"/>
      <c r="D1047" s="107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</row>
    <row r="1048" spans="1:17" ht="12.75">
      <c r="A1048" s="107"/>
      <c r="B1048" s="107"/>
      <c r="C1048" s="107"/>
      <c r="D1048" s="107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</row>
    <row r="1049" spans="1:17" ht="12.75">
      <c r="A1049" s="107"/>
      <c r="B1049" s="107"/>
      <c r="C1049" s="107"/>
      <c r="D1049" s="107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</row>
    <row r="1050" spans="1:17" ht="12.75">
      <c r="A1050" s="107"/>
      <c r="B1050" s="107"/>
      <c r="C1050" s="107"/>
      <c r="D1050" s="107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</row>
    <row r="1051" spans="1:17" ht="12.75">
      <c r="A1051" s="107"/>
      <c r="B1051" s="107"/>
      <c r="C1051" s="107"/>
      <c r="D1051" s="107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</row>
    <row r="1052" spans="1:17" ht="12.75">
      <c r="A1052" s="107"/>
      <c r="B1052" s="107"/>
      <c r="C1052" s="107"/>
      <c r="D1052" s="107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</row>
    <row r="1053" spans="1:17" ht="12.75">
      <c r="A1053" s="107"/>
      <c r="B1053" s="107"/>
      <c r="C1053" s="107"/>
      <c r="D1053" s="107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</row>
    <row r="1054" spans="1:17" ht="12.75">
      <c r="A1054" s="107"/>
      <c r="B1054" s="107"/>
      <c r="C1054" s="107"/>
      <c r="D1054" s="107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</row>
    <row r="1055" spans="1:17" ht="12.75">
      <c r="A1055" s="107"/>
      <c r="B1055" s="107"/>
      <c r="C1055" s="107"/>
      <c r="D1055" s="107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</row>
    <row r="1056" spans="1:17" ht="12.75">
      <c r="A1056" s="107"/>
      <c r="B1056" s="107"/>
      <c r="C1056" s="107"/>
      <c r="D1056" s="107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</row>
    <row r="1057" spans="1:17" ht="12.75">
      <c r="A1057" s="107"/>
      <c r="B1057" s="107"/>
      <c r="C1057" s="107"/>
      <c r="D1057" s="107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</row>
    <row r="1058" spans="1:17" ht="12.75">
      <c r="A1058" s="107"/>
      <c r="B1058" s="107"/>
      <c r="C1058" s="107"/>
      <c r="D1058" s="107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</row>
    <row r="1059" spans="1:17" ht="12.75">
      <c r="A1059" s="107"/>
      <c r="B1059" s="107"/>
      <c r="C1059" s="107"/>
      <c r="D1059" s="107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</row>
    <row r="1060" spans="1:17" ht="12.75">
      <c r="A1060" s="107"/>
      <c r="B1060" s="107"/>
      <c r="C1060" s="107"/>
      <c r="D1060" s="107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</row>
    <row r="1061" spans="1:17" ht="12.75">
      <c r="A1061" s="107"/>
      <c r="B1061" s="107"/>
      <c r="C1061" s="107"/>
      <c r="D1061" s="107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</row>
    <row r="1062" spans="1:17" ht="12.75">
      <c r="A1062" s="107"/>
      <c r="B1062" s="107"/>
      <c r="C1062" s="107"/>
      <c r="D1062" s="107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</row>
    <row r="1063" spans="1:17" ht="12.75">
      <c r="A1063" s="107"/>
      <c r="B1063" s="107"/>
      <c r="C1063" s="107"/>
      <c r="D1063" s="107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</row>
    <row r="1064" spans="1:17" ht="12.75">
      <c r="A1064" s="107"/>
      <c r="B1064" s="107"/>
      <c r="C1064" s="107"/>
      <c r="D1064" s="107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</row>
    <row r="1065" spans="1:17" ht="12.75">
      <c r="A1065" s="107"/>
      <c r="B1065" s="107"/>
      <c r="C1065" s="107"/>
      <c r="D1065" s="107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</row>
    <row r="1066" spans="1:17" ht="12.75">
      <c r="A1066" s="107"/>
      <c r="B1066" s="107"/>
      <c r="C1066" s="107"/>
      <c r="D1066" s="107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</row>
    <row r="1067" spans="1:17" ht="12.75">
      <c r="A1067" s="107"/>
      <c r="B1067" s="107"/>
      <c r="C1067" s="107"/>
      <c r="D1067" s="107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</row>
    <row r="1068" spans="1:17" ht="12.75">
      <c r="A1068" s="107"/>
      <c r="B1068" s="107"/>
      <c r="C1068" s="107"/>
      <c r="D1068" s="107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</row>
    <row r="1069" spans="1:17" ht="12.75">
      <c r="A1069" s="107"/>
      <c r="B1069" s="107"/>
      <c r="C1069" s="107"/>
      <c r="D1069" s="107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</row>
    <row r="1070" spans="1:17" ht="12.75">
      <c r="A1070" s="107"/>
      <c r="B1070" s="107"/>
      <c r="C1070" s="107"/>
      <c r="D1070" s="107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</row>
    <row r="1071" spans="1:17" ht="12.75">
      <c r="A1071" s="107"/>
      <c r="B1071" s="107"/>
      <c r="C1071" s="107"/>
      <c r="D1071" s="107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</row>
    <row r="1072" spans="1:17" ht="12.75">
      <c r="A1072" s="107"/>
      <c r="B1072" s="107"/>
      <c r="C1072" s="107"/>
      <c r="D1072" s="107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</row>
    <row r="1073" spans="1:17" ht="12.75">
      <c r="A1073" s="107"/>
      <c r="B1073" s="107"/>
      <c r="C1073" s="107"/>
      <c r="D1073" s="107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</row>
    <row r="1074" spans="1:17" ht="12.75">
      <c r="A1074" s="107"/>
      <c r="B1074" s="107"/>
      <c r="C1074" s="107"/>
      <c r="D1074" s="107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</row>
    <row r="1075" spans="1:17" ht="12.75">
      <c r="A1075" s="107"/>
      <c r="B1075" s="107"/>
      <c r="C1075" s="107"/>
      <c r="D1075" s="107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</row>
    <row r="1076" spans="1:17" ht="12.75">
      <c r="A1076" s="107"/>
      <c r="B1076" s="107"/>
      <c r="C1076" s="107"/>
      <c r="D1076" s="107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</row>
    <row r="1077" spans="1:17" ht="12.75">
      <c r="A1077" s="107"/>
      <c r="B1077" s="107"/>
      <c r="C1077" s="107"/>
      <c r="D1077" s="107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</row>
    <row r="1078" spans="1:17" ht="12.75">
      <c r="A1078" s="107"/>
      <c r="B1078" s="107"/>
      <c r="C1078" s="107"/>
      <c r="D1078" s="107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</row>
    <row r="1079" spans="1:17" ht="12.75">
      <c r="A1079" s="107"/>
      <c r="B1079" s="107"/>
      <c r="C1079" s="107"/>
      <c r="D1079" s="107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</row>
    <row r="1080" spans="1:17" ht="12.75">
      <c r="A1080" s="107"/>
      <c r="B1080" s="107"/>
      <c r="C1080" s="107"/>
      <c r="D1080" s="107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</row>
    <row r="1081" spans="1:17" ht="12.75">
      <c r="A1081" s="107"/>
      <c r="B1081" s="107"/>
      <c r="C1081" s="107"/>
      <c r="D1081" s="107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</row>
    <row r="1082" spans="1:17" ht="12.75">
      <c r="A1082" s="107"/>
      <c r="B1082" s="107"/>
      <c r="C1082" s="107"/>
      <c r="D1082" s="107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</row>
    <row r="1083" spans="1:17" ht="12.75">
      <c r="A1083" s="107"/>
      <c r="B1083" s="107"/>
      <c r="C1083" s="107"/>
      <c r="D1083" s="107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</row>
    <row r="1084" spans="1:17" ht="12.75">
      <c r="A1084" s="107"/>
      <c r="B1084" s="107"/>
      <c r="C1084" s="107"/>
      <c r="D1084" s="107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</row>
    <row r="1085" spans="1:17" ht="12.75">
      <c r="A1085" s="107"/>
      <c r="B1085" s="107"/>
      <c r="C1085" s="107"/>
      <c r="D1085" s="107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</row>
    <row r="1086" spans="1:17" ht="12.75">
      <c r="A1086" s="107"/>
      <c r="B1086" s="107"/>
      <c r="C1086" s="107"/>
      <c r="D1086" s="107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</row>
    <row r="1087" spans="1:17" ht="12.75">
      <c r="A1087" s="107"/>
      <c r="B1087" s="107"/>
      <c r="C1087" s="107"/>
      <c r="D1087" s="107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</row>
    <row r="1088" spans="1:17" ht="12.75">
      <c r="A1088" s="107"/>
      <c r="B1088" s="107"/>
      <c r="C1088" s="107"/>
      <c r="D1088" s="107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</row>
    <row r="1089" spans="1:17" ht="12.75">
      <c r="A1089" s="107"/>
      <c r="B1089" s="107"/>
      <c r="C1089" s="107"/>
      <c r="D1089" s="107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</row>
    <row r="1090" spans="1:17" ht="12.75">
      <c r="A1090" s="107"/>
      <c r="B1090" s="107"/>
      <c r="C1090" s="107"/>
      <c r="D1090" s="107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</row>
    <row r="1091" spans="1:17" ht="12.75">
      <c r="A1091" s="107"/>
      <c r="B1091" s="107"/>
      <c r="C1091" s="107"/>
      <c r="D1091" s="107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</row>
    <row r="1092" spans="1:17" ht="12.75">
      <c r="A1092" s="107"/>
      <c r="B1092" s="107"/>
      <c r="C1092" s="107"/>
      <c r="D1092" s="107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</row>
    <row r="1093" spans="1:17" ht="12.75">
      <c r="A1093" s="107"/>
      <c r="B1093" s="107"/>
      <c r="C1093" s="107"/>
      <c r="D1093" s="107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</row>
    <row r="1094" spans="1:17" ht="12.75">
      <c r="A1094" s="107"/>
      <c r="B1094" s="107"/>
      <c r="C1094" s="107"/>
      <c r="D1094" s="107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</row>
    <row r="1095" spans="1:17" ht="12.75">
      <c r="A1095" s="107"/>
      <c r="B1095" s="107"/>
      <c r="C1095" s="107"/>
      <c r="D1095" s="107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</row>
    <row r="1096" spans="1:17" ht="12.75">
      <c r="A1096" s="107"/>
      <c r="B1096" s="107"/>
      <c r="C1096" s="107"/>
      <c r="D1096" s="107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</row>
    <row r="1097" spans="1:17" ht="12.75">
      <c r="A1097" s="107"/>
      <c r="B1097" s="107"/>
      <c r="C1097" s="107"/>
      <c r="D1097" s="107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</row>
    <row r="1098" spans="1:17" ht="12.75">
      <c r="A1098" s="107"/>
      <c r="B1098" s="107"/>
      <c r="C1098" s="107"/>
      <c r="D1098" s="107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</row>
    <row r="1099" spans="1:17" ht="12.75">
      <c r="A1099" s="107"/>
      <c r="B1099" s="107"/>
      <c r="C1099" s="107"/>
      <c r="D1099" s="107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</row>
    <row r="1100" spans="1:17" ht="12.75">
      <c r="A1100" s="107"/>
      <c r="B1100" s="107"/>
      <c r="C1100" s="107"/>
      <c r="D1100" s="107"/>
      <c r="E1100" s="107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</row>
    <row r="1101" spans="1:17" ht="12.75">
      <c r="A1101" s="107"/>
      <c r="B1101" s="107"/>
      <c r="C1101" s="107"/>
      <c r="D1101" s="107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</row>
    <row r="1102" spans="1:17" ht="12.75">
      <c r="A1102" s="107"/>
      <c r="B1102" s="107"/>
      <c r="C1102" s="107"/>
      <c r="D1102" s="107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</row>
    <row r="1103" spans="1:17" ht="12.75">
      <c r="A1103" s="107"/>
      <c r="B1103" s="107"/>
      <c r="C1103" s="107"/>
      <c r="D1103" s="107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</row>
    <row r="1104" spans="1:17" ht="12.75">
      <c r="A1104" s="107"/>
      <c r="B1104" s="107"/>
      <c r="C1104" s="107"/>
      <c r="D1104" s="107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</row>
    <row r="1105" spans="1:17" ht="12.75">
      <c r="A1105" s="107"/>
      <c r="B1105" s="107"/>
      <c r="C1105" s="107"/>
      <c r="D1105" s="107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</row>
    <row r="1106" spans="1:17" ht="12.75">
      <c r="A1106" s="107"/>
      <c r="B1106" s="107"/>
      <c r="C1106" s="107"/>
      <c r="D1106" s="107"/>
      <c r="E1106" s="107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</row>
    <row r="1107" spans="1:17" ht="12.75">
      <c r="A1107" s="107"/>
      <c r="B1107" s="107"/>
      <c r="C1107" s="107"/>
      <c r="D1107" s="107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</row>
    <row r="1108" spans="1:17" ht="12.75">
      <c r="A1108" s="107"/>
      <c r="B1108" s="107"/>
      <c r="C1108" s="107"/>
      <c r="D1108" s="107"/>
      <c r="E1108" s="107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</row>
    <row r="1109" spans="1:17" ht="12.75">
      <c r="A1109" s="107"/>
      <c r="B1109" s="107"/>
      <c r="C1109" s="107"/>
      <c r="D1109" s="107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</row>
    <row r="1110" spans="1:17" ht="12.75">
      <c r="A1110" s="107"/>
      <c r="B1110" s="107"/>
      <c r="C1110" s="107"/>
      <c r="D1110" s="107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</row>
    <row r="1111" spans="1:17" ht="12.75">
      <c r="A1111" s="107"/>
      <c r="B1111" s="107"/>
      <c r="C1111" s="107"/>
      <c r="D1111" s="107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</row>
    <row r="1112" spans="1:17" ht="12.75">
      <c r="A1112" s="107"/>
      <c r="B1112" s="107"/>
      <c r="C1112" s="107"/>
      <c r="D1112" s="107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</row>
    <row r="1113" spans="1:17" ht="12.75">
      <c r="A1113" s="107"/>
      <c r="B1113" s="107"/>
      <c r="C1113" s="107"/>
      <c r="D1113" s="107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</row>
    <row r="1114" spans="1:17" ht="12.75">
      <c r="A1114" s="107"/>
      <c r="B1114" s="107"/>
      <c r="C1114" s="107"/>
      <c r="D1114" s="107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</row>
    <row r="1115" spans="1:17" ht="12.75">
      <c r="A1115" s="107"/>
      <c r="B1115" s="107"/>
      <c r="C1115" s="107"/>
      <c r="D1115" s="107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</row>
    <row r="1116" spans="1:17" ht="12.75">
      <c r="A1116" s="107"/>
      <c r="B1116" s="107"/>
      <c r="C1116" s="107"/>
      <c r="D1116" s="107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</row>
    <row r="1117" spans="1:17" ht="12.75">
      <c r="A1117" s="107"/>
      <c r="B1117" s="107"/>
      <c r="C1117" s="107"/>
      <c r="D1117" s="107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</row>
    <row r="1118" spans="1:17" ht="12.75">
      <c r="A1118" s="107"/>
      <c r="B1118" s="107"/>
      <c r="C1118" s="107"/>
      <c r="D1118" s="107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</row>
    <row r="1119" spans="1:17" ht="12.75">
      <c r="A1119" s="107"/>
      <c r="B1119" s="107"/>
      <c r="C1119" s="107"/>
      <c r="D1119" s="107"/>
      <c r="E1119" s="107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</row>
    <row r="1120" spans="1:17" ht="12.75">
      <c r="A1120" s="107"/>
      <c r="B1120" s="107"/>
      <c r="C1120" s="107"/>
      <c r="D1120" s="107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</row>
    <row r="1121" spans="1:17" ht="12.75">
      <c r="A1121" s="107"/>
      <c r="B1121" s="107"/>
      <c r="C1121" s="107"/>
      <c r="D1121" s="107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</row>
    <row r="1122" spans="1:17" ht="12.75">
      <c r="A1122" s="107"/>
      <c r="B1122" s="107"/>
      <c r="C1122" s="107"/>
      <c r="D1122" s="107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</row>
    <row r="1123" spans="1:17" ht="12.75">
      <c r="A1123" s="107"/>
      <c r="B1123" s="107"/>
      <c r="C1123" s="107"/>
      <c r="D1123" s="107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</row>
    <row r="1124" spans="1:17" ht="12.75">
      <c r="A1124" s="107"/>
      <c r="B1124" s="107"/>
      <c r="C1124" s="107"/>
      <c r="D1124" s="107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</row>
    <row r="1125" spans="1:17" ht="12.75">
      <c r="A1125" s="107"/>
      <c r="B1125" s="107"/>
      <c r="C1125" s="107"/>
      <c r="D1125" s="107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</row>
    <row r="1126" spans="1:17" ht="12.75">
      <c r="A1126" s="107"/>
      <c r="B1126" s="107"/>
      <c r="C1126" s="107"/>
      <c r="D1126" s="107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</row>
    <row r="1127" spans="1:17" ht="12.75">
      <c r="A1127" s="107"/>
      <c r="B1127" s="107"/>
      <c r="C1127" s="107"/>
      <c r="D1127" s="107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</row>
    <row r="1128" spans="1:17" ht="12.75">
      <c r="A1128" s="107"/>
      <c r="B1128" s="107"/>
      <c r="C1128" s="107"/>
      <c r="D1128" s="107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</row>
    <row r="1129" spans="1:17" ht="12.75">
      <c r="A1129" s="107"/>
      <c r="B1129" s="107"/>
      <c r="C1129" s="107"/>
      <c r="D1129" s="107"/>
      <c r="E1129" s="107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</row>
    <row r="1130" spans="1:17" ht="12.75">
      <c r="A1130" s="107"/>
      <c r="B1130" s="107"/>
      <c r="C1130" s="107"/>
      <c r="D1130" s="107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</row>
    <row r="1131" spans="1:17" ht="12.75">
      <c r="A1131" s="107"/>
      <c r="B1131" s="107"/>
      <c r="C1131" s="107"/>
      <c r="D1131" s="107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</row>
    <row r="1132" spans="1:17" ht="12.75">
      <c r="A1132" s="107"/>
      <c r="B1132" s="107"/>
      <c r="C1132" s="107"/>
      <c r="D1132" s="107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</row>
    <row r="1133" spans="1:17" ht="12.75">
      <c r="A1133" s="107"/>
      <c r="B1133" s="107"/>
      <c r="C1133" s="107"/>
      <c r="D1133" s="107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</row>
    <row r="1134" spans="1:17" ht="12.75">
      <c r="A1134" s="107"/>
      <c r="B1134" s="107"/>
      <c r="C1134" s="107"/>
      <c r="D1134" s="107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</row>
    <row r="1135" spans="1:17" ht="12.75">
      <c r="A1135" s="107"/>
      <c r="B1135" s="107"/>
      <c r="C1135" s="107"/>
      <c r="D1135" s="107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</row>
    <row r="1136" spans="1:17" ht="12.75">
      <c r="A1136" s="107"/>
      <c r="B1136" s="107"/>
      <c r="C1136" s="107"/>
      <c r="D1136" s="107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</row>
    <row r="1137" spans="1:17" ht="12.75">
      <c r="A1137" s="107"/>
      <c r="B1137" s="107"/>
      <c r="C1137" s="107"/>
      <c r="D1137" s="107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</row>
    <row r="1138" spans="1:17" ht="12.75">
      <c r="A1138" s="107"/>
      <c r="B1138" s="107"/>
      <c r="C1138" s="107"/>
      <c r="D1138" s="107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</row>
    <row r="1139" spans="1:17" ht="12.75">
      <c r="A1139" s="107"/>
      <c r="B1139" s="107"/>
      <c r="C1139" s="107"/>
      <c r="D1139" s="107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</row>
    <row r="1140" spans="1:17" ht="12.75">
      <c r="A1140" s="107"/>
      <c r="B1140" s="107"/>
      <c r="C1140" s="107"/>
      <c r="D1140" s="107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</row>
    <row r="1141" spans="1:17" ht="12.75">
      <c r="A1141" s="107"/>
      <c r="B1141" s="107"/>
      <c r="C1141" s="107"/>
      <c r="D1141" s="107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</row>
    <row r="1142" spans="1:17" ht="12.75">
      <c r="A1142" s="107"/>
      <c r="B1142" s="107"/>
      <c r="C1142" s="107"/>
      <c r="D1142" s="107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</row>
    <row r="1143" spans="1:17" ht="12.75">
      <c r="A1143" s="107"/>
      <c r="B1143" s="107"/>
      <c r="C1143" s="107"/>
      <c r="D1143" s="107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</row>
    <row r="1144" spans="1:17" ht="12.75">
      <c r="A1144" s="107"/>
      <c r="B1144" s="107"/>
      <c r="C1144" s="107"/>
      <c r="D1144" s="107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</row>
    <row r="1145" spans="1:17" ht="12.75">
      <c r="A1145" s="107"/>
      <c r="B1145" s="107"/>
      <c r="C1145" s="107"/>
      <c r="D1145" s="107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</row>
    <row r="1146" spans="1:17" ht="12.75">
      <c r="A1146" s="107"/>
      <c r="B1146" s="107"/>
      <c r="C1146" s="107"/>
      <c r="D1146" s="107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</row>
    <row r="1147" spans="1:17" ht="12.75">
      <c r="A1147" s="107"/>
      <c r="B1147" s="107"/>
      <c r="C1147" s="107"/>
      <c r="D1147" s="107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</row>
    <row r="1148" spans="1:17" ht="12.75">
      <c r="A1148" s="107"/>
      <c r="B1148" s="107"/>
      <c r="C1148" s="107"/>
      <c r="D1148" s="107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</row>
    <row r="1149" spans="1:17" ht="12.75">
      <c r="A1149" s="107"/>
      <c r="B1149" s="107"/>
      <c r="C1149" s="107"/>
      <c r="D1149" s="107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</row>
    <row r="1150" spans="1:17" ht="12.75">
      <c r="A1150" s="107"/>
      <c r="B1150" s="107"/>
      <c r="C1150" s="107"/>
      <c r="D1150" s="107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</row>
    <row r="1151" spans="1:17" ht="12.75">
      <c r="A1151" s="107"/>
      <c r="B1151" s="107"/>
      <c r="C1151" s="107"/>
      <c r="D1151" s="107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</row>
    <row r="1152" spans="1:17" ht="12.75">
      <c r="A1152" s="107"/>
      <c r="B1152" s="107"/>
      <c r="C1152" s="107"/>
      <c r="D1152" s="107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</row>
    <row r="1153" spans="1:17" ht="12.75">
      <c r="A1153" s="107"/>
      <c r="B1153" s="107"/>
      <c r="C1153" s="107"/>
      <c r="D1153" s="107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</row>
    <row r="1154" spans="1:17" ht="12.75">
      <c r="A1154" s="107"/>
      <c r="B1154" s="107"/>
      <c r="C1154" s="107"/>
      <c r="D1154" s="107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</row>
    <row r="1155" spans="1:17" ht="12.75">
      <c r="A1155" s="107"/>
      <c r="B1155" s="107"/>
      <c r="C1155" s="107"/>
      <c r="D1155" s="107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</row>
    <row r="1156" spans="1:17" ht="12.75">
      <c r="A1156" s="107"/>
      <c r="B1156" s="107"/>
      <c r="C1156" s="107"/>
      <c r="D1156" s="107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</row>
    <row r="1157" spans="1:17" ht="12.75">
      <c r="A1157" s="107"/>
      <c r="B1157" s="107"/>
      <c r="C1157" s="107"/>
      <c r="D1157" s="107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</row>
    <row r="1158" spans="1:17" ht="12.75">
      <c r="A1158" s="107"/>
      <c r="B1158" s="107"/>
      <c r="C1158" s="107"/>
      <c r="D1158" s="107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</row>
    <row r="1159" spans="1:17" ht="12.75">
      <c r="A1159" s="107"/>
      <c r="B1159" s="107"/>
      <c r="C1159" s="107"/>
      <c r="D1159" s="107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</row>
    <row r="1160" spans="1:17" ht="12.75">
      <c r="A1160" s="107"/>
      <c r="B1160" s="107"/>
      <c r="C1160" s="107"/>
      <c r="D1160" s="107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</row>
    <row r="1161" spans="1:17" ht="12.75">
      <c r="A1161" s="107"/>
      <c r="B1161" s="107"/>
      <c r="C1161" s="107"/>
      <c r="D1161" s="107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</row>
    <row r="1162" spans="1:17" ht="12.75">
      <c r="A1162" s="107"/>
      <c r="B1162" s="107"/>
      <c r="C1162" s="107"/>
      <c r="D1162" s="107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</row>
    <row r="1163" spans="1:17" ht="12.75">
      <c r="A1163" s="107"/>
      <c r="B1163" s="107"/>
      <c r="C1163" s="107"/>
      <c r="D1163" s="107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</row>
    <row r="1164" spans="1:17" ht="12.75">
      <c r="A1164" s="107"/>
      <c r="B1164" s="107"/>
      <c r="C1164" s="107"/>
      <c r="D1164" s="107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</row>
    <row r="1165" spans="1:17" ht="12.75">
      <c r="A1165" s="107"/>
      <c r="B1165" s="107"/>
      <c r="C1165" s="107"/>
      <c r="D1165" s="107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</row>
    <row r="1166" spans="1:17" ht="12.75">
      <c r="A1166" s="107"/>
      <c r="B1166" s="107"/>
      <c r="C1166" s="107"/>
      <c r="D1166" s="107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</row>
    <row r="1167" spans="1:17" ht="12.75">
      <c r="A1167" s="107"/>
      <c r="B1167" s="107"/>
      <c r="C1167" s="107"/>
      <c r="D1167" s="107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</row>
    <row r="1168" spans="1:17" ht="12.75">
      <c r="A1168" s="107"/>
      <c r="B1168" s="107"/>
      <c r="C1168" s="107"/>
      <c r="D1168" s="107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</row>
    <row r="1169" spans="1:17" ht="12.75">
      <c r="A1169" s="107"/>
      <c r="B1169" s="107"/>
      <c r="C1169" s="107"/>
      <c r="D1169" s="107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</row>
    <row r="1170" spans="1:17" ht="12.75">
      <c r="A1170" s="107"/>
      <c r="B1170" s="107"/>
      <c r="C1170" s="107"/>
      <c r="D1170" s="107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</row>
    <row r="1171" spans="1:17" ht="12.75">
      <c r="A1171" s="107"/>
      <c r="B1171" s="107"/>
      <c r="C1171" s="107"/>
      <c r="D1171" s="107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</row>
    <row r="1172" spans="1:17" ht="12.75">
      <c r="A1172" s="107"/>
      <c r="B1172" s="107"/>
      <c r="C1172" s="107"/>
      <c r="D1172" s="107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</row>
    <row r="1173" spans="1:17" ht="12.75">
      <c r="A1173" s="107"/>
      <c r="B1173" s="107"/>
      <c r="C1173" s="107"/>
      <c r="D1173" s="107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</row>
    <row r="1174" spans="1:17" ht="12.75">
      <c r="A1174" s="107"/>
      <c r="B1174" s="107"/>
      <c r="C1174" s="107"/>
      <c r="D1174" s="107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</row>
    <row r="1175" spans="1:17" ht="12.75">
      <c r="A1175" s="107"/>
      <c r="B1175" s="107"/>
      <c r="C1175" s="107"/>
      <c r="D1175" s="107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</row>
    <row r="1176" spans="1:17" ht="12.75">
      <c r="A1176" s="107"/>
      <c r="B1176" s="107"/>
      <c r="C1176" s="107"/>
      <c r="D1176" s="107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</row>
    <row r="1177" spans="1:17" ht="12.75">
      <c r="A1177" s="107"/>
      <c r="B1177" s="107"/>
      <c r="C1177" s="107"/>
      <c r="D1177" s="107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</row>
    <row r="1178" spans="1:17" ht="12.75">
      <c r="A1178" s="107"/>
      <c r="B1178" s="107"/>
      <c r="C1178" s="107"/>
      <c r="D1178" s="107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</row>
    <row r="1179" spans="1:17" ht="12.75">
      <c r="A1179" s="107"/>
      <c r="B1179" s="107"/>
      <c r="C1179" s="107"/>
      <c r="D1179" s="107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</row>
    <row r="1180" spans="1:17" ht="12.75">
      <c r="A1180" s="107"/>
      <c r="B1180" s="107"/>
      <c r="C1180" s="107"/>
      <c r="D1180" s="107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</row>
    <row r="1181" spans="1:17" ht="12.75">
      <c r="A1181" s="107"/>
      <c r="B1181" s="107"/>
      <c r="C1181" s="107"/>
      <c r="D1181" s="107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</row>
    <row r="1182" spans="1:17" ht="12.75">
      <c r="A1182" s="107"/>
      <c r="B1182" s="107"/>
      <c r="C1182" s="107"/>
      <c r="D1182" s="107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</row>
    <row r="1183" spans="1:17" ht="12.75">
      <c r="A1183" s="107"/>
      <c r="B1183" s="107"/>
      <c r="C1183" s="107"/>
      <c r="D1183" s="107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</row>
    <row r="1184" spans="1:17" ht="12.75">
      <c r="A1184" s="107"/>
      <c r="B1184" s="107"/>
      <c r="C1184" s="107"/>
      <c r="D1184" s="107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</row>
    <row r="1185" spans="1:17" ht="12.75">
      <c r="A1185" s="107"/>
      <c r="B1185" s="107"/>
      <c r="C1185" s="107"/>
      <c r="D1185" s="107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</row>
    <row r="1186" spans="1:17" ht="12.75">
      <c r="A1186" s="107"/>
      <c r="B1186" s="107"/>
      <c r="C1186" s="107"/>
      <c r="D1186" s="107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</row>
    <row r="1187" spans="1:17" ht="12.75">
      <c r="A1187" s="107"/>
      <c r="B1187" s="107"/>
      <c r="C1187" s="107"/>
      <c r="D1187" s="107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</row>
    <row r="1188" spans="1:17" ht="12.75">
      <c r="A1188" s="107"/>
      <c r="B1188" s="107"/>
      <c r="C1188" s="107"/>
      <c r="D1188" s="107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</row>
    <row r="1189" spans="1:17" ht="12.75">
      <c r="A1189" s="107"/>
      <c r="B1189" s="107"/>
      <c r="C1189" s="107"/>
      <c r="D1189" s="107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</row>
    <row r="1190" spans="1:17" ht="12.75">
      <c r="A1190" s="107"/>
      <c r="B1190" s="107"/>
      <c r="C1190" s="107"/>
      <c r="D1190" s="107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</row>
    <row r="1191" spans="1:17" ht="12.75">
      <c r="A1191" s="107"/>
      <c r="B1191" s="107"/>
      <c r="C1191" s="107"/>
      <c r="D1191" s="107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</row>
    <row r="1192" spans="1:17" ht="12.75">
      <c r="A1192" s="107"/>
      <c r="B1192" s="107"/>
      <c r="C1192" s="107"/>
      <c r="D1192" s="107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</row>
    <row r="1193" spans="1:17" ht="12.75">
      <c r="A1193" s="107"/>
      <c r="B1193" s="107"/>
      <c r="C1193" s="107"/>
      <c r="D1193" s="107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</row>
    <row r="1194" spans="1:17" ht="12.75">
      <c r="A1194" s="107"/>
      <c r="B1194" s="107"/>
      <c r="C1194" s="107"/>
      <c r="D1194" s="107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</row>
    <row r="1195" spans="1:17" ht="12.75">
      <c r="A1195" s="107"/>
      <c r="B1195" s="107"/>
      <c r="C1195" s="107"/>
      <c r="D1195" s="107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</row>
    <row r="1196" spans="1:17" ht="12.75">
      <c r="A1196" s="107"/>
      <c r="B1196" s="107"/>
      <c r="C1196" s="107"/>
      <c r="D1196" s="107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</row>
    <row r="1197" spans="1:17" ht="12.75">
      <c r="A1197" s="107"/>
      <c r="B1197" s="107"/>
      <c r="C1197" s="107"/>
      <c r="D1197" s="107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</row>
    <row r="1198" spans="1:17" ht="12.75">
      <c r="A1198" s="107"/>
      <c r="B1198" s="107"/>
      <c r="C1198" s="107"/>
      <c r="D1198" s="107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</row>
    <row r="1199" spans="1:17" ht="12.75">
      <c r="A1199" s="107"/>
      <c r="B1199" s="107"/>
      <c r="C1199" s="107"/>
      <c r="D1199" s="107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</row>
    <row r="1200" spans="1:17" ht="12.75">
      <c r="A1200" s="107"/>
      <c r="B1200" s="107"/>
      <c r="C1200" s="107"/>
      <c r="D1200" s="107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</row>
    <row r="1201" spans="1:17" ht="12.75">
      <c r="A1201" s="107"/>
      <c r="B1201" s="107"/>
      <c r="C1201" s="107"/>
      <c r="D1201" s="107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</row>
    <row r="1202" spans="1:17" ht="12.75">
      <c r="A1202" s="107"/>
      <c r="B1202" s="107"/>
      <c r="C1202" s="107"/>
      <c r="D1202" s="107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</row>
    <row r="1203" spans="1:17" ht="12.75">
      <c r="A1203" s="107"/>
      <c r="B1203" s="107"/>
      <c r="C1203" s="107"/>
      <c r="D1203" s="107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</row>
    <row r="1204" spans="1:17" ht="12.75">
      <c r="A1204" s="107"/>
      <c r="B1204" s="107"/>
      <c r="C1204" s="107"/>
      <c r="D1204" s="107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</row>
    <row r="1205" spans="1:17" ht="12.75">
      <c r="A1205" s="107"/>
      <c r="B1205" s="107"/>
      <c r="C1205" s="107"/>
      <c r="D1205" s="107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</row>
    <row r="1206" spans="1:17" ht="12.75">
      <c r="A1206" s="107"/>
      <c r="B1206" s="107"/>
      <c r="C1206" s="107"/>
      <c r="D1206" s="107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</row>
  </sheetData>
  <printOptions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39"/>
  <sheetViews>
    <sheetView workbookViewId="0" topLeftCell="A1">
      <selection activeCell="A2" sqref="A2"/>
    </sheetView>
  </sheetViews>
  <sheetFormatPr defaultColWidth="9.00390625" defaultRowHeight="12.75"/>
  <cols>
    <col min="1" max="1" width="29.875" style="0" customWidth="1"/>
    <col min="2" max="2" width="10.25390625" style="0" customWidth="1"/>
    <col min="3" max="3" width="10.375" style="0" customWidth="1"/>
    <col min="4" max="4" width="10.625" style="0" customWidth="1"/>
    <col min="5" max="5" width="12.75390625" style="0" bestFit="1" customWidth="1"/>
    <col min="6" max="6" width="13.00390625" style="0" customWidth="1"/>
    <col min="7" max="7" width="6.875" style="0" customWidth="1"/>
    <col min="9" max="9" width="10.75390625" style="0" customWidth="1"/>
    <col min="10" max="10" width="8.625" style="0" customWidth="1"/>
    <col min="11" max="11" width="9.75390625" style="0" customWidth="1"/>
    <col min="12" max="12" width="13.125" style="0" bestFit="1" customWidth="1"/>
    <col min="13" max="13" width="10.125" style="0" bestFit="1" customWidth="1"/>
  </cols>
  <sheetData>
    <row r="1" spans="2:6" ht="13.5" customHeight="1">
      <c r="B1" s="891"/>
      <c r="C1" s="891"/>
      <c r="D1" s="891"/>
      <c r="E1" s="891"/>
      <c r="F1" s="891"/>
    </row>
    <row r="2" spans="1:11" ht="16.5" thickBot="1">
      <c r="A2" s="106" t="s">
        <v>451</v>
      </c>
      <c r="B2" s="892"/>
      <c r="C2" s="892"/>
      <c r="D2" s="892"/>
      <c r="E2" s="107"/>
      <c r="F2" s="892"/>
      <c r="G2" s="107"/>
      <c r="H2" s="107"/>
      <c r="I2" s="107"/>
      <c r="J2" s="107"/>
      <c r="K2" s="232" t="s">
        <v>35</v>
      </c>
    </row>
    <row r="3" spans="1:12" ht="17.25" thickBot="1" thickTop="1">
      <c r="A3" s="893" t="s">
        <v>58</v>
      </c>
      <c r="B3" s="894" t="s">
        <v>2</v>
      </c>
      <c r="C3" s="895"/>
      <c r="D3" s="895"/>
      <c r="E3" s="895"/>
      <c r="F3" s="895"/>
      <c r="G3" s="896"/>
      <c r="H3" s="897" t="s">
        <v>3</v>
      </c>
      <c r="I3" s="113"/>
      <c r="J3" s="113"/>
      <c r="K3" s="898"/>
      <c r="L3" s="171"/>
    </row>
    <row r="4" spans="1:12" ht="48.75" thickBot="1">
      <c r="A4" s="899" t="s">
        <v>452</v>
      </c>
      <c r="B4" s="900" t="s">
        <v>31</v>
      </c>
      <c r="C4" s="901" t="s">
        <v>32</v>
      </c>
      <c r="D4" s="902" t="s">
        <v>453</v>
      </c>
      <c r="E4" s="902" t="s">
        <v>454</v>
      </c>
      <c r="F4" s="902" t="s">
        <v>455</v>
      </c>
      <c r="G4" s="903" t="s">
        <v>456</v>
      </c>
      <c r="H4" s="904" t="s">
        <v>457</v>
      </c>
      <c r="I4" s="905" t="s">
        <v>458</v>
      </c>
      <c r="J4" s="906" t="s">
        <v>6</v>
      </c>
      <c r="K4" s="907" t="s">
        <v>459</v>
      </c>
      <c r="L4" s="171"/>
    </row>
    <row r="5" spans="1:13" ht="13.5" thickTop="1">
      <c r="A5" s="908" t="s">
        <v>460</v>
      </c>
      <c r="B5" s="909">
        <v>376843</v>
      </c>
      <c r="C5" s="909">
        <v>452442</v>
      </c>
      <c r="D5" s="910">
        <v>452441.43</v>
      </c>
      <c r="E5" s="911">
        <f aca="true" t="shared" si="0" ref="E5:E12">D5/C5*100</f>
        <v>99.99987401700108</v>
      </c>
      <c r="F5" s="909">
        <v>429153.7</v>
      </c>
      <c r="G5" s="911">
        <f aca="true" t="shared" si="1" ref="G5:G14">SUM(D5/F5)</f>
        <v>1.0542643113644365</v>
      </c>
      <c r="H5" s="909"/>
      <c r="I5" s="909"/>
      <c r="J5" s="912"/>
      <c r="K5" s="913"/>
      <c r="L5" s="727"/>
      <c r="M5" s="891"/>
    </row>
    <row r="6" spans="1:13" ht="15">
      <c r="A6" s="594" t="s">
        <v>461</v>
      </c>
      <c r="B6" s="914">
        <v>11905</v>
      </c>
      <c r="C6" s="914">
        <v>32473.9</v>
      </c>
      <c r="D6" s="915">
        <v>32471.97</v>
      </c>
      <c r="E6" s="916">
        <f t="shared" si="0"/>
        <v>99.99405676558713</v>
      </c>
      <c r="F6" s="914">
        <v>10948.67</v>
      </c>
      <c r="G6" s="916">
        <f t="shared" si="1"/>
        <v>2.9658369464053624</v>
      </c>
      <c r="H6" s="914"/>
      <c r="I6" s="917"/>
      <c r="J6" s="914"/>
      <c r="K6" s="918"/>
      <c r="L6" s="727"/>
      <c r="M6" s="891"/>
    </row>
    <row r="7" spans="1:13" ht="12.75">
      <c r="A7" s="594" t="s">
        <v>28</v>
      </c>
      <c r="B7" s="914">
        <v>80673</v>
      </c>
      <c r="C7" s="914">
        <v>84055.8</v>
      </c>
      <c r="D7" s="919">
        <v>80113.23</v>
      </c>
      <c r="E7" s="916">
        <f t="shared" si="0"/>
        <v>95.30958006467132</v>
      </c>
      <c r="F7" s="892">
        <v>50729.5488</v>
      </c>
      <c r="G7" s="916">
        <f t="shared" si="1"/>
        <v>1.5792222066836124</v>
      </c>
      <c r="H7" s="914"/>
      <c r="I7" s="914"/>
      <c r="J7" s="914"/>
      <c r="K7" s="918"/>
      <c r="L7" s="727"/>
      <c r="M7" s="891"/>
    </row>
    <row r="8" spans="1:12" ht="12.75">
      <c r="A8" s="594" t="s">
        <v>462</v>
      </c>
      <c r="B8" s="914">
        <v>3</v>
      </c>
      <c r="C8" s="914">
        <v>3</v>
      </c>
      <c r="D8" s="914">
        <v>0.78</v>
      </c>
      <c r="E8" s="916">
        <f t="shared" si="0"/>
        <v>26</v>
      </c>
      <c r="F8" s="914">
        <v>0.68</v>
      </c>
      <c r="G8" s="916">
        <f t="shared" si="1"/>
        <v>1.1470588235294117</v>
      </c>
      <c r="H8" s="914"/>
      <c r="I8" s="914"/>
      <c r="J8" s="914"/>
      <c r="K8" s="918"/>
      <c r="L8" s="727"/>
    </row>
    <row r="9" spans="1:12" ht="12.75">
      <c r="A9" s="594" t="s">
        <v>463</v>
      </c>
      <c r="B9" s="914">
        <v>4500</v>
      </c>
      <c r="C9" s="914">
        <v>4500</v>
      </c>
      <c r="D9" s="914">
        <v>4055.27</v>
      </c>
      <c r="E9" s="916">
        <f t="shared" si="0"/>
        <v>90.11711111111111</v>
      </c>
      <c r="F9" s="914">
        <v>2793.4177999999997</v>
      </c>
      <c r="G9" s="916">
        <f t="shared" si="1"/>
        <v>1.4517234049271113</v>
      </c>
      <c r="H9" s="914"/>
      <c r="I9" s="914"/>
      <c r="J9" s="914"/>
      <c r="K9" s="918"/>
      <c r="L9" s="920"/>
    </row>
    <row r="10" spans="1:12" ht="12.75">
      <c r="A10" s="594" t="s">
        <v>464</v>
      </c>
      <c r="B10" s="914">
        <v>0</v>
      </c>
      <c r="C10" s="914">
        <v>6786.9</v>
      </c>
      <c r="D10" s="914">
        <v>6062.89</v>
      </c>
      <c r="E10" s="916">
        <f t="shared" si="0"/>
        <v>89.3322429975394</v>
      </c>
      <c r="F10" s="914">
        <v>5644.84224</v>
      </c>
      <c r="G10" s="916">
        <f t="shared" si="1"/>
        <v>1.0740583602208873</v>
      </c>
      <c r="H10" s="914"/>
      <c r="I10" s="914"/>
      <c r="J10" s="914"/>
      <c r="K10" s="918"/>
      <c r="L10" s="920"/>
    </row>
    <row r="11" spans="1:12" ht="12.75">
      <c r="A11" s="594" t="s">
        <v>465</v>
      </c>
      <c r="B11" s="914">
        <v>0</v>
      </c>
      <c r="C11" s="914">
        <v>98.6</v>
      </c>
      <c r="D11" s="914">
        <v>98.56</v>
      </c>
      <c r="E11" s="916">
        <f t="shared" si="0"/>
        <v>99.95943204868155</v>
      </c>
      <c r="F11" s="914">
        <v>6.25</v>
      </c>
      <c r="G11" s="916">
        <f t="shared" si="1"/>
        <v>15.7696</v>
      </c>
      <c r="H11" s="914"/>
      <c r="I11" s="914"/>
      <c r="J11" s="914"/>
      <c r="K11" s="918"/>
      <c r="L11" s="727"/>
    </row>
    <row r="12" spans="1:12" ht="12.75">
      <c r="A12" s="594" t="s">
        <v>466</v>
      </c>
      <c r="B12" s="914">
        <v>8500</v>
      </c>
      <c r="C12" s="914">
        <v>8500</v>
      </c>
      <c r="D12" s="914">
        <v>7056.36</v>
      </c>
      <c r="E12" s="916">
        <f t="shared" si="0"/>
        <v>83.016</v>
      </c>
      <c r="F12" s="914">
        <v>7959.937</v>
      </c>
      <c r="G12" s="916">
        <f t="shared" si="1"/>
        <v>0.8864844030800746</v>
      </c>
      <c r="H12" s="914"/>
      <c r="I12" s="914"/>
      <c r="J12" s="914"/>
      <c r="K12" s="918"/>
      <c r="L12" s="727"/>
    </row>
    <row r="13" spans="1:12" ht="12.75">
      <c r="A13" s="594" t="s">
        <v>467</v>
      </c>
      <c r="B13" s="914">
        <v>2500</v>
      </c>
      <c r="C13" s="892">
        <v>3180</v>
      </c>
      <c r="D13" s="892">
        <v>3165.36</v>
      </c>
      <c r="E13" s="916">
        <f>D13/C13*100</f>
        <v>99.53962264150944</v>
      </c>
      <c r="F13" s="914">
        <v>8753.86625</v>
      </c>
      <c r="G13" s="916">
        <f t="shared" si="1"/>
        <v>0.3615956549484635</v>
      </c>
      <c r="H13" s="914"/>
      <c r="I13" s="125"/>
      <c r="J13" s="914"/>
      <c r="K13" s="918"/>
      <c r="L13" s="920"/>
    </row>
    <row r="14" spans="1:12" ht="13.5" thickBot="1">
      <c r="A14" s="921" t="s">
        <v>43</v>
      </c>
      <c r="B14" s="922">
        <f>SUM(B5:B13)</f>
        <v>484924</v>
      </c>
      <c r="C14" s="922">
        <f>SUM(C5:C13)</f>
        <v>592040.2000000001</v>
      </c>
      <c r="D14" s="922">
        <f>SUM(D5:D13)</f>
        <v>585465.8500000001</v>
      </c>
      <c r="E14" s="923">
        <f>D14/C14*100</f>
        <v>98.88954331141703</v>
      </c>
      <c r="F14" s="922">
        <f>SUM(F5:F13)</f>
        <v>515990.91209</v>
      </c>
      <c r="G14" s="916">
        <f t="shared" si="1"/>
        <v>1.1346437239148162</v>
      </c>
      <c r="H14" s="922"/>
      <c r="I14" s="922"/>
      <c r="J14" s="922"/>
      <c r="K14" s="924"/>
      <c r="L14" s="920"/>
    </row>
    <row r="15" spans="1:12" ht="13.5" thickBot="1">
      <c r="A15" s="925"/>
      <c r="B15" s="926"/>
      <c r="C15" s="926"/>
      <c r="D15" s="927"/>
      <c r="E15" s="927"/>
      <c r="F15" s="927"/>
      <c r="G15" s="928"/>
      <c r="H15" s="929" t="s">
        <v>3</v>
      </c>
      <c r="I15" s="142"/>
      <c r="J15" s="142"/>
      <c r="K15" s="616"/>
      <c r="L15" s="920"/>
    </row>
    <row r="16" spans="1:12" ht="51" customHeight="1" thickBot="1">
      <c r="A16" s="930" t="s">
        <v>76</v>
      </c>
      <c r="B16" s="900" t="s">
        <v>31</v>
      </c>
      <c r="C16" s="901" t="s">
        <v>32</v>
      </c>
      <c r="D16" s="902" t="s">
        <v>453</v>
      </c>
      <c r="E16" s="902" t="s">
        <v>454</v>
      </c>
      <c r="F16" s="902" t="s">
        <v>455</v>
      </c>
      <c r="G16" s="903" t="s">
        <v>456</v>
      </c>
      <c r="H16" s="931" t="s">
        <v>457</v>
      </c>
      <c r="I16" s="905" t="s">
        <v>458</v>
      </c>
      <c r="J16" s="906" t="s">
        <v>6</v>
      </c>
      <c r="K16" s="907" t="s">
        <v>459</v>
      </c>
      <c r="L16" s="171"/>
    </row>
    <row r="17" spans="1:13" ht="13.5" thickTop="1">
      <c r="A17" s="908" t="s">
        <v>468</v>
      </c>
      <c r="B17" s="909">
        <v>63842</v>
      </c>
      <c r="C17" s="909">
        <v>63842</v>
      </c>
      <c r="D17" s="909">
        <v>63842</v>
      </c>
      <c r="E17" s="932">
        <f>D17/C17*100</f>
        <v>100</v>
      </c>
      <c r="F17" s="909">
        <v>71143</v>
      </c>
      <c r="G17" s="932">
        <f>D17/F17</f>
        <v>0.8973757080809075</v>
      </c>
      <c r="H17" s="933">
        <v>32662</v>
      </c>
      <c r="I17" s="933">
        <v>32662</v>
      </c>
      <c r="J17" s="934">
        <f>SUM(I17/H17*100)</f>
        <v>100</v>
      </c>
      <c r="K17" s="913">
        <v>-14</v>
      </c>
      <c r="L17" s="920"/>
      <c r="M17" s="891"/>
    </row>
    <row r="18" spans="1:12" ht="12.75">
      <c r="A18" s="594" t="s">
        <v>469</v>
      </c>
      <c r="B18" s="914"/>
      <c r="C18" s="914">
        <v>4430</v>
      </c>
      <c r="D18" s="914">
        <v>4430</v>
      </c>
      <c r="E18" s="916">
        <f>D18/C18*100</f>
        <v>100</v>
      </c>
      <c r="F18" s="914">
        <v>3742</v>
      </c>
      <c r="G18" s="916">
        <f>D18/F18</f>
        <v>1.1838588989845003</v>
      </c>
      <c r="H18" s="914" t="s">
        <v>425</v>
      </c>
      <c r="I18" s="914" t="s">
        <v>425</v>
      </c>
      <c r="J18" s="935"/>
      <c r="K18" s="936"/>
      <c r="L18" s="920"/>
    </row>
    <row r="19" spans="1:12" ht="13.5" thickBot="1">
      <c r="A19" s="921" t="s">
        <v>20</v>
      </c>
      <c r="B19" s="922">
        <f>SUM(B17:B18)</f>
        <v>63842</v>
      </c>
      <c r="C19" s="922">
        <f>SUM(C17:C18)</f>
        <v>68272</v>
      </c>
      <c r="D19" s="922">
        <f>SUM(D17:D18)</f>
        <v>68272</v>
      </c>
      <c r="E19" s="937">
        <f aca="true" t="shared" si="2" ref="E19:E24">D19/C19*100</f>
        <v>100</v>
      </c>
      <c r="F19" s="922">
        <f>SUM(F17:F18)</f>
        <v>74885</v>
      </c>
      <c r="G19" s="938">
        <f>D19/F19</f>
        <v>0.9116912599318956</v>
      </c>
      <c r="H19" s="922">
        <f>SUM(H17:H18)</f>
        <v>32662</v>
      </c>
      <c r="I19" s="939" t="s">
        <v>470</v>
      </c>
      <c r="J19" s="940">
        <v>101.51</v>
      </c>
      <c r="K19" s="941">
        <f>SUM(K17:K18)</f>
        <v>-14</v>
      </c>
      <c r="L19" s="920"/>
    </row>
    <row r="20" spans="1:12" ht="12.75">
      <c r="A20" s="942" t="s">
        <v>80</v>
      </c>
      <c r="B20" s="943">
        <f>SUM(B14+B19)</f>
        <v>548766</v>
      </c>
      <c r="C20" s="943">
        <f>SUM(C14+C19)</f>
        <v>660312.2000000001</v>
      </c>
      <c r="D20" s="910">
        <f>SUM(D14+D19)</f>
        <v>653737.8500000001</v>
      </c>
      <c r="E20" s="944">
        <f t="shared" si="2"/>
        <v>99.00435733278896</v>
      </c>
      <c r="F20" s="910">
        <f>SUM(F14+F19)</f>
        <v>590875.91209</v>
      </c>
      <c r="G20" s="944"/>
      <c r="H20" s="945"/>
      <c r="I20" s="946"/>
      <c r="J20" s="621"/>
      <c r="K20" s="624"/>
      <c r="L20" s="920"/>
    </row>
    <row r="21" spans="1:12" ht="12.75">
      <c r="A21" s="594" t="s">
        <v>471</v>
      </c>
      <c r="B21" s="914">
        <v>0</v>
      </c>
      <c r="C21" s="914">
        <v>3686.6</v>
      </c>
      <c r="D21" s="914">
        <v>3686.62</v>
      </c>
      <c r="E21" s="916">
        <f t="shared" si="2"/>
        <v>100.00054250528943</v>
      </c>
      <c r="F21" s="914">
        <v>87.8</v>
      </c>
      <c r="G21" s="916"/>
      <c r="H21" s="947"/>
      <c r="I21" s="948"/>
      <c r="J21" s="947"/>
      <c r="K21" s="949"/>
      <c r="L21" s="171"/>
    </row>
    <row r="22" spans="1:12" ht="27" customHeight="1" thickBot="1">
      <c r="A22" s="950" t="s">
        <v>472</v>
      </c>
      <c r="B22" s="922">
        <f>B14+B19+B21</f>
        <v>548766</v>
      </c>
      <c r="C22" s="922">
        <f>SUM(C20+C21)</f>
        <v>663998.8</v>
      </c>
      <c r="D22" s="922">
        <f>D14+D19+D21</f>
        <v>657424.4700000001</v>
      </c>
      <c r="E22" s="937">
        <f t="shared" si="2"/>
        <v>99.00988827088243</v>
      </c>
      <c r="F22" s="922">
        <f>F14+F19+F21</f>
        <v>590963.71209</v>
      </c>
      <c r="G22" s="951">
        <f>D22/F22</f>
        <v>1.1124616563595</v>
      </c>
      <c r="H22" s="952"/>
      <c r="I22" s="952"/>
      <c r="J22" s="953"/>
      <c r="K22" s="954"/>
      <c r="L22" s="171"/>
    </row>
    <row r="23" spans="1:12" ht="15" customHeight="1" thickBot="1">
      <c r="A23" s="955" t="s">
        <v>473</v>
      </c>
      <c r="B23" s="956">
        <v>239653.3</v>
      </c>
      <c r="C23" s="956">
        <v>288700.5</v>
      </c>
      <c r="D23" s="956">
        <v>241864.51</v>
      </c>
      <c r="E23" s="957">
        <f t="shared" si="2"/>
        <v>83.77696263082329</v>
      </c>
      <c r="F23" s="956">
        <v>22130.09</v>
      </c>
      <c r="G23" s="957">
        <f>D23/F23</f>
        <v>10.929214928633368</v>
      </c>
      <c r="H23" s="958"/>
      <c r="I23" s="958"/>
      <c r="J23" s="621"/>
      <c r="K23" s="959"/>
      <c r="L23" s="171"/>
    </row>
    <row r="24" spans="1:12" ht="27.75" customHeight="1" thickBot="1">
      <c r="A24" s="960" t="s">
        <v>474</v>
      </c>
      <c r="B24" s="956">
        <f>B22+B23</f>
        <v>788419.3</v>
      </c>
      <c r="C24" s="956">
        <f>C22+C23</f>
        <v>952699.3</v>
      </c>
      <c r="D24" s="956">
        <f>SUM(D22:D23)</f>
        <v>899288.9800000001</v>
      </c>
      <c r="E24" s="957">
        <f t="shared" si="2"/>
        <v>94.39379035966543</v>
      </c>
      <c r="F24" s="956">
        <f>SUM(F22:F23)</f>
        <v>613093.80209</v>
      </c>
      <c r="G24" s="951">
        <f>D24/F24</f>
        <v>1.4668048786896521</v>
      </c>
      <c r="H24" s="958"/>
      <c r="I24" s="961"/>
      <c r="J24" s="956"/>
      <c r="K24" s="959"/>
      <c r="L24" s="171"/>
    </row>
    <row r="25" spans="1:12" ht="12.75">
      <c r="A25" s="107" t="s">
        <v>475</v>
      </c>
      <c r="B25" s="107"/>
      <c r="C25" s="107"/>
      <c r="D25" s="107"/>
      <c r="E25" s="107"/>
      <c r="F25" s="107"/>
      <c r="G25" s="107"/>
      <c r="H25" s="107"/>
      <c r="I25" s="892"/>
      <c r="J25" s="107"/>
      <c r="K25" s="107"/>
      <c r="L25" s="171"/>
    </row>
    <row r="26" spans="1:12" ht="12.75">
      <c r="A26" s="962" t="s">
        <v>476</v>
      </c>
      <c r="C26" s="891"/>
      <c r="D26" s="891"/>
      <c r="F26" s="891"/>
      <c r="G26" t="s">
        <v>33</v>
      </c>
      <c r="L26" s="727"/>
    </row>
    <row r="27" spans="1:12" ht="12.75">
      <c r="A27" s="963"/>
      <c r="C27" s="920"/>
      <c r="D27" s="920"/>
      <c r="E27" s="891"/>
      <c r="L27" s="727"/>
    </row>
    <row r="28" spans="1:12" ht="12.75">
      <c r="A28" s="171"/>
      <c r="B28" s="920"/>
      <c r="C28" s="781"/>
      <c r="D28" s="920"/>
      <c r="L28" s="727"/>
    </row>
    <row r="29" spans="1:12" ht="12.75">
      <c r="A29" s="171"/>
      <c r="B29" s="920"/>
      <c r="C29" s="781"/>
      <c r="D29" s="964"/>
      <c r="L29" s="727"/>
    </row>
    <row r="30" spans="1:12" ht="12.75">
      <c r="A30" s="171"/>
      <c r="B30" s="920"/>
      <c r="C30" s="965"/>
      <c r="D30" s="966"/>
      <c r="L30" s="727"/>
    </row>
    <row r="31" spans="1:12" ht="12.75">
      <c r="A31" s="171"/>
      <c r="B31" s="920"/>
      <c r="C31" s="967"/>
      <c r="D31" s="920"/>
      <c r="L31" s="727"/>
    </row>
    <row r="32" spans="1:12" ht="12.75">
      <c r="A32" s="171"/>
      <c r="B32" s="920"/>
      <c r="C32" s="964"/>
      <c r="D32" s="920"/>
      <c r="L32" s="727"/>
    </row>
    <row r="33" spans="1:12" ht="12.75">
      <c r="A33" s="171"/>
      <c r="B33" s="920"/>
      <c r="C33" s="964"/>
      <c r="D33" s="920"/>
      <c r="L33" s="727"/>
    </row>
    <row r="34" spans="1:12" ht="12.75">
      <c r="A34" s="171"/>
      <c r="B34" s="920"/>
      <c r="C34" s="964"/>
      <c r="D34" s="920"/>
      <c r="L34" s="727"/>
    </row>
    <row r="35" spans="1:12" ht="12.75">
      <c r="A35" s="171"/>
      <c r="B35" s="920"/>
      <c r="C35" s="964"/>
      <c r="D35" s="920"/>
      <c r="L35" s="727"/>
    </row>
    <row r="36" spans="1:12" ht="12.75">
      <c r="A36" s="171"/>
      <c r="B36" s="920"/>
      <c r="C36" s="964"/>
      <c r="D36" s="920"/>
      <c r="L36" s="727"/>
    </row>
    <row r="37" spans="1:12" ht="12.75">
      <c r="A37" s="171"/>
      <c r="B37" s="920"/>
      <c r="C37" s="964"/>
      <c r="D37" s="920"/>
      <c r="L37" s="727"/>
    </row>
    <row r="38" spans="1:12" ht="12.75">
      <c r="A38" s="207"/>
      <c r="B38" s="920"/>
      <c r="C38" s="964"/>
      <c r="D38" s="920"/>
      <c r="L38" s="727"/>
    </row>
    <row r="39" spans="1:12" ht="12.75">
      <c r="A39" s="727"/>
      <c r="B39" s="727"/>
      <c r="C39" s="727"/>
      <c r="D39" s="727"/>
      <c r="L39" s="727"/>
    </row>
    <row r="40" spans="1:12" ht="12.75">
      <c r="A40" s="727"/>
      <c r="B40" s="727"/>
      <c r="C40" s="727"/>
      <c r="D40" s="727"/>
      <c r="L40" s="727"/>
    </row>
    <row r="41" spans="1:12" ht="12.75">
      <c r="A41" s="727"/>
      <c r="B41" s="727"/>
      <c r="C41" s="727"/>
      <c r="D41" s="727"/>
      <c r="L41" s="727"/>
    </row>
    <row r="42" spans="1:12" ht="12.75">
      <c r="A42" s="727"/>
      <c r="B42" s="727"/>
      <c r="C42" s="727"/>
      <c r="D42" s="727"/>
      <c r="L42" s="727"/>
    </row>
    <row r="43" spans="1:12" ht="12.75">
      <c r="A43" s="727"/>
      <c r="B43" s="727"/>
      <c r="C43" s="727"/>
      <c r="D43" s="727"/>
      <c r="L43" s="727"/>
    </row>
    <row r="44" spans="1:12" ht="12.75">
      <c r="A44" s="727"/>
      <c r="B44" s="727"/>
      <c r="C44" s="727"/>
      <c r="D44" s="727"/>
      <c r="L44" s="727"/>
    </row>
    <row r="45" spans="1:12" ht="12.75">
      <c r="A45" s="727"/>
      <c r="D45" s="727"/>
      <c r="L45" s="727"/>
    </row>
    <row r="46" spans="1:12" ht="12.75">
      <c r="A46" s="727"/>
      <c r="L46" s="727"/>
    </row>
    <row r="47" spans="1:12" ht="12.75">
      <c r="A47" s="727"/>
      <c r="L47" s="727"/>
    </row>
    <row r="48" spans="1:12" ht="12.75">
      <c r="A48" s="727"/>
      <c r="L48" s="727"/>
    </row>
    <row r="49" spans="1:12" ht="12.75">
      <c r="A49" s="727"/>
      <c r="L49" s="727"/>
    </row>
    <row r="50" spans="1:12" ht="12.75">
      <c r="A50" s="727"/>
      <c r="L50" s="727"/>
    </row>
    <row r="51" spans="1:12" ht="12.75">
      <c r="A51" s="727"/>
      <c r="L51" s="727"/>
    </row>
    <row r="52" spans="1:12" ht="12.75">
      <c r="A52" s="727"/>
      <c r="L52" s="727"/>
    </row>
    <row r="53" spans="1:12" ht="12.75">
      <c r="A53" s="727"/>
      <c r="L53" s="727"/>
    </row>
    <row r="54" spans="1:12" ht="12.75">
      <c r="A54" s="727"/>
      <c r="L54" s="727"/>
    </row>
    <row r="55" spans="1:12" ht="12.75">
      <c r="A55" s="727"/>
      <c r="L55" s="727"/>
    </row>
    <row r="56" spans="1:12" ht="12.75">
      <c r="A56" s="727"/>
      <c r="L56" s="727"/>
    </row>
    <row r="57" spans="1:12" ht="12.75">
      <c r="A57" s="727"/>
      <c r="L57" s="727"/>
    </row>
    <row r="58" spans="1:12" ht="12.75">
      <c r="A58" s="727"/>
      <c r="L58" s="727"/>
    </row>
    <row r="59" spans="1:12" ht="12.75">
      <c r="A59" s="727"/>
      <c r="L59" s="727"/>
    </row>
    <row r="60" spans="1:12" ht="12.75">
      <c r="A60" s="727"/>
      <c r="L60" s="727"/>
    </row>
    <row r="61" spans="1:12" ht="12.75">
      <c r="A61" s="727"/>
      <c r="L61" s="727"/>
    </row>
    <row r="62" ht="12.75">
      <c r="L62" s="727"/>
    </row>
    <row r="63" ht="12.75">
      <c r="L63" s="727"/>
    </row>
    <row r="64" ht="12.75">
      <c r="L64" s="727"/>
    </row>
    <row r="65" ht="12.75">
      <c r="L65" s="727"/>
    </row>
    <row r="66" ht="12.75">
      <c r="L66" s="727"/>
    </row>
    <row r="67" ht="12.75">
      <c r="L67" s="727"/>
    </row>
    <row r="68" ht="12.75">
      <c r="L68" s="727"/>
    </row>
    <row r="69" ht="12.75">
      <c r="L69" s="727"/>
    </row>
    <row r="70" ht="12.75">
      <c r="L70" s="727"/>
    </row>
    <row r="71" ht="12.75">
      <c r="L71" s="727"/>
    </row>
    <row r="72" ht="12.75">
      <c r="L72" s="727"/>
    </row>
    <row r="73" ht="12.75">
      <c r="L73" s="727"/>
    </row>
    <row r="74" ht="12.75">
      <c r="L74" s="727"/>
    </row>
    <row r="75" ht="12.75">
      <c r="L75" s="727"/>
    </row>
    <row r="76" ht="12.75">
      <c r="L76" s="727"/>
    </row>
    <row r="77" ht="12.75">
      <c r="L77" s="727"/>
    </row>
    <row r="78" ht="12.75">
      <c r="L78" s="727"/>
    </row>
    <row r="79" ht="12.75">
      <c r="L79" s="727"/>
    </row>
    <row r="80" ht="12.75">
      <c r="L80" s="727"/>
    </row>
    <row r="81" ht="12.75">
      <c r="L81" s="727"/>
    </row>
    <row r="82" ht="12.75">
      <c r="L82" s="727"/>
    </row>
    <row r="83" ht="12.75">
      <c r="L83" s="727"/>
    </row>
    <row r="84" ht="12.75">
      <c r="L84" s="727"/>
    </row>
    <row r="85" ht="12.75">
      <c r="L85" s="727"/>
    </row>
    <row r="86" ht="12.75">
      <c r="L86" s="727"/>
    </row>
    <row r="87" ht="12.75">
      <c r="L87" s="727"/>
    </row>
    <row r="88" ht="12.75">
      <c r="L88" s="727"/>
    </row>
    <row r="89" ht="12.75">
      <c r="L89" s="727"/>
    </row>
    <row r="90" ht="12.75">
      <c r="L90" s="727"/>
    </row>
    <row r="91" ht="12.75">
      <c r="L91" s="727"/>
    </row>
    <row r="92" ht="12.75">
      <c r="L92" s="727"/>
    </row>
    <row r="93" ht="12.75">
      <c r="L93" s="727"/>
    </row>
    <row r="94" ht="12.75">
      <c r="L94" s="727"/>
    </row>
    <row r="95" ht="12.75">
      <c r="L95" s="727"/>
    </row>
    <row r="96" ht="12.75">
      <c r="L96" s="727"/>
    </row>
    <row r="97" ht="12.75">
      <c r="L97" s="727"/>
    </row>
    <row r="98" ht="12.75">
      <c r="L98" s="727"/>
    </row>
    <row r="99" ht="12.75">
      <c r="L99" s="727"/>
    </row>
    <row r="100" ht="12.75">
      <c r="L100" s="727"/>
    </row>
    <row r="101" ht="12.75">
      <c r="L101" s="727"/>
    </row>
    <row r="102" ht="12.75">
      <c r="L102" s="727"/>
    </row>
    <row r="103" ht="12.75">
      <c r="L103" s="727"/>
    </row>
    <row r="104" ht="12.75">
      <c r="L104" s="727"/>
    </row>
    <row r="105" ht="12.75">
      <c r="L105" s="727"/>
    </row>
    <row r="106" ht="12.75">
      <c r="L106" s="727"/>
    </row>
    <row r="107" ht="12.75">
      <c r="L107" s="727"/>
    </row>
    <row r="108" ht="12.75">
      <c r="L108" s="727"/>
    </row>
    <row r="109" ht="12.75">
      <c r="L109" s="727"/>
    </row>
    <row r="110" ht="12.75">
      <c r="L110" s="727"/>
    </row>
    <row r="111" ht="12.75">
      <c r="L111" s="727"/>
    </row>
    <row r="112" ht="12.75">
      <c r="L112" s="727"/>
    </row>
    <row r="113" ht="12.75">
      <c r="L113" s="727"/>
    </row>
    <row r="114" ht="12.75">
      <c r="L114" s="727"/>
    </row>
    <row r="115" ht="12.75">
      <c r="L115" s="727"/>
    </row>
    <row r="116" ht="12.75">
      <c r="L116" s="727"/>
    </row>
    <row r="117" ht="12.75">
      <c r="L117" s="727"/>
    </row>
    <row r="118" ht="12.75">
      <c r="L118" s="727"/>
    </row>
    <row r="119" ht="12.75">
      <c r="L119" s="727"/>
    </row>
    <row r="120" ht="12.75">
      <c r="L120" s="727"/>
    </row>
    <row r="121" ht="12.75">
      <c r="L121" s="727"/>
    </row>
    <row r="122" ht="12.75">
      <c r="L122" s="727"/>
    </row>
    <row r="123" ht="12.75">
      <c r="L123" s="727"/>
    </row>
    <row r="124" ht="12.75">
      <c r="L124" s="727"/>
    </row>
    <row r="125" ht="12.75">
      <c r="L125" s="727"/>
    </row>
    <row r="126" ht="12.75">
      <c r="L126" s="727"/>
    </row>
    <row r="127" ht="12.75">
      <c r="L127" s="727"/>
    </row>
    <row r="128" ht="12.75">
      <c r="L128" s="727"/>
    </row>
    <row r="129" ht="12.75">
      <c r="L129" s="727"/>
    </row>
    <row r="130" ht="12.75">
      <c r="L130" s="727"/>
    </row>
    <row r="131" ht="12.75">
      <c r="L131" s="727"/>
    </row>
    <row r="132" ht="12.75">
      <c r="L132" s="727"/>
    </row>
    <row r="133" ht="12.75">
      <c r="L133" s="727"/>
    </row>
    <row r="134" ht="12.75">
      <c r="L134" s="727"/>
    </row>
    <row r="135" ht="12.75">
      <c r="L135" s="727"/>
    </row>
    <row r="136" ht="12.75">
      <c r="L136" s="727"/>
    </row>
    <row r="137" ht="12.75">
      <c r="L137" s="727"/>
    </row>
    <row r="138" ht="12.75">
      <c r="L138" s="727"/>
    </row>
    <row r="139" ht="12.75">
      <c r="L139" s="727"/>
    </row>
    <row r="140" ht="12.75">
      <c r="L140" s="727"/>
    </row>
    <row r="141" ht="12.75">
      <c r="L141" s="727"/>
    </row>
    <row r="142" ht="12.75">
      <c r="L142" s="727"/>
    </row>
    <row r="143" ht="12.75">
      <c r="L143" s="727"/>
    </row>
    <row r="144" ht="12.75">
      <c r="L144" s="727"/>
    </row>
    <row r="145" ht="12.75">
      <c r="L145" s="727"/>
    </row>
    <row r="146" ht="12.75">
      <c r="L146" s="727"/>
    </row>
    <row r="147" ht="12.75">
      <c r="L147" s="727"/>
    </row>
    <row r="148" ht="12.75">
      <c r="L148" s="727"/>
    </row>
    <row r="149" ht="12.75">
      <c r="L149" s="727"/>
    </row>
    <row r="150" ht="12.75">
      <c r="L150" s="727"/>
    </row>
    <row r="151" ht="12.75">
      <c r="L151" s="727"/>
    </row>
    <row r="152" ht="12.75">
      <c r="L152" s="727"/>
    </row>
    <row r="153" ht="12.75">
      <c r="L153" s="727"/>
    </row>
    <row r="154" ht="12.75">
      <c r="L154" s="727"/>
    </row>
    <row r="155" ht="12.75">
      <c r="L155" s="727"/>
    </row>
    <row r="156" ht="12.75">
      <c r="L156" s="727"/>
    </row>
    <row r="157" ht="12.75">
      <c r="L157" s="727"/>
    </row>
    <row r="158" ht="12.75">
      <c r="L158" s="727"/>
    </row>
    <row r="159" ht="12.75">
      <c r="L159" s="727"/>
    </row>
    <row r="160" ht="12.75">
      <c r="L160" s="727"/>
    </row>
    <row r="161" ht="12.75">
      <c r="L161" s="727"/>
    </row>
    <row r="162" ht="12.75">
      <c r="L162" s="727"/>
    </row>
    <row r="163" ht="12.75">
      <c r="L163" s="727"/>
    </row>
    <row r="164" ht="12.75">
      <c r="L164" s="727"/>
    </row>
    <row r="165" ht="12.75">
      <c r="L165" s="727"/>
    </row>
    <row r="166" ht="12.75">
      <c r="L166" s="727"/>
    </row>
    <row r="167" ht="12.75">
      <c r="L167" s="727"/>
    </row>
    <row r="168" ht="12.75">
      <c r="L168" s="727"/>
    </row>
    <row r="169" ht="12.75">
      <c r="L169" s="727"/>
    </row>
    <row r="170" ht="12.75">
      <c r="L170" s="727"/>
    </row>
    <row r="171" ht="12.75">
      <c r="L171" s="727"/>
    </row>
    <row r="172" ht="12.75">
      <c r="L172" s="727"/>
    </row>
    <row r="173" ht="12.75">
      <c r="L173" s="727"/>
    </row>
    <row r="174" ht="12.75">
      <c r="L174" s="727"/>
    </row>
    <row r="175" ht="12.75">
      <c r="L175" s="727"/>
    </row>
    <row r="176" ht="12.75">
      <c r="L176" s="727"/>
    </row>
    <row r="177" ht="12.75">
      <c r="L177" s="727"/>
    </row>
    <row r="178" ht="12.75">
      <c r="L178" s="727"/>
    </row>
    <row r="179" ht="12.75">
      <c r="L179" s="727"/>
    </row>
    <row r="180" ht="12.75">
      <c r="L180" s="727"/>
    </row>
    <row r="181" ht="12.75">
      <c r="L181" s="727"/>
    </row>
    <row r="182" ht="12.75">
      <c r="L182" s="727"/>
    </row>
    <row r="183" ht="12.75">
      <c r="L183" s="727"/>
    </row>
    <row r="184" ht="12.75">
      <c r="L184" s="727"/>
    </row>
    <row r="185" ht="12.75">
      <c r="L185" s="727"/>
    </row>
    <row r="186" ht="12.75">
      <c r="L186" s="727"/>
    </row>
    <row r="187" ht="12.75">
      <c r="L187" s="727"/>
    </row>
    <row r="188" ht="12.75">
      <c r="L188" s="727"/>
    </row>
    <row r="189" ht="12.75">
      <c r="L189" s="727"/>
    </row>
    <row r="190" ht="12.75">
      <c r="L190" s="727"/>
    </row>
    <row r="191" ht="12.75">
      <c r="L191" s="727"/>
    </row>
    <row r="192" ht="12.75">
      <c r="L192" s="727"/>
    </row>
    <row r="193" ht="12.75">
      <c r="L193" s="727"/>
    </row>
    <row r="194" ht="12.75">
      <c r="L194" s="727"/>
    </row>
    <row r="195" ht="12.75">
      <c r="L195" s="727"/>
    </row>
    <row r="196" ht="12.75">
      <c r="L196" s="727"/>
    </row>
    <row r="197" ht="12.75">
      <c r="L197" s="727"/>
    </row>
    <row r="198" ht="12.75">
      <c r="L198" s="727"/>
    </row>
    <row r="199" ht="12.75">
      <c r="L199" s="727"/>
    </row>
    <row r="200" ht="12.75">
      <c r="L200" s="727"/>
    </row>
    <row r="201" ht="12.75">
      <c r="L201" s="727"/>
    </row>
    <row r="202" ht="12.75">
      <c r="L202" s="727"/>
    </row>
    <row r="203" ht="12.75">
      <c r="L203" s="727"/>
    </row>
    <row r="204" ht="12.75">
      <c r="L204" s="727"/>
    </row>
    <row r="205" ht="12.75">
      <c r="L205" s="727"/>
    </row>
    <row r="206" ht="12.75">
      <c r="L206" s="727"/>
    </row>
    <row r="207" ht="12.75">
      <c r="L207" s="727"/>
    </row>
    <row r="208" ht="12.75">
      <c r="L208" s="727"/>
    </row>
    <row r="209" ht="12.75">
      <c r="L209" s="727"/>
    </row>
    <row r="210" ht="12.75">
      <c r="L210" s="727"/>
    </row>
    <row r="211" ht="12.75">
      <c r="L211" s="727"/>
    </row>
    <row r="212" ht="12.75">
      <c r="L212" s="727"/>
    </row>
    <row r="213" ht="12.75">
      <c r="L213" s="727"/>
    </row>
    <row r="214" ht="12.75">
      <c r="L214" s="727"/>
    </row>
    <row r="215" ht="12.75">
      <c r="L215" s="727"/>
    </row>
    <row r="216" ht="12.75">
      <c r="L216" s="727"/>
    </row>
    <row r="217" ht="12.75">
      <c r="L217" s="727"/>
    </row>
    <row r="218" ht="12.75">
      <c r="L218" s="727"/>
    </row>
    <row r="219" ht="12.75">
      <c r="L219" s="727"/>
    </row>
    <row r="220" ht="12.75">
      <c r="L220" s="727"/>
    </row>
    <row r="221" ht="12.75">
      <c r="L221" s="727"/>
    </row>
    <row r="222" ht="12.75">
      <c r="L222" s="727"/>
    </row>
    <row r="223" ht="12.75">
      <c r="L223" s="727"/>
    </row>
    <row r="224" ht="12.75">
      <c r="L224" s="727"/>
    </row>
    <row r="225" ht="12.75">
      <c r="L225" s="727"/>
    </row>
    <row r="226" ht="12.75">
      <c r="L226" s="727"/>
    </row>
    <row r="227" ht="12.75">
      <c r="L227" s="727"/>
    </row>
    <row r="228" ht="12.75">
      <c r="L228" s="727"/>
    </row>
    <row r="229" ht="12.75">
      <c r="L229" s="727"/>
    </row>
    <row r="230" ht="12.75">
      <c r="L230" s="727"/>
    </row>
    <row r="231" ht="12.75">
      <c r="L231" s="727"/>
    </row>
    <row r="232" ht="12.75">
      <c r="L232" s="727"/>
    </row>
    <row r="233" ht="12.75">
      <c r="L233" s="727"/>
    </row>
    <row r="234" ht="12.75">
      <c r="L234" s="727"/>
    </row>
    <row r="235" ht="12.75">
      <c r="L235" s="727"/>
    </row>
    <row r="236" ht="12.75">
      <c r="L236" s="727"/>
    </row>
    <row r="237" ht="12.75">
      <c r="L237" s="727"/>
    </row>
    <row r="238" ht="12.75">
      <c r="L238" s="727"/>
    </row>
    <row r="239" ht="12.75">
      <c r="L239" s="727"/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1">
      <selection activeCell="B3" sqref="B3"/>
    </sheetView>
  </sheetViews>
  <sheetFormatPr defaultColWidth="9.00390625" defaultRowHeight="12.75"/>
  <cols>
    <col min="1" max="1" width="0.6171875" style="0" customWidth="1"/>
    <col min="2" max="2" width="31.625" style="0" customWidth="1"/>
    <col min="3" max="3" width="9.625" style="0" customWidth="1"/>
    <col min="4" max="4" width="9.25390625" style="0" customWidth="1"/>
    <col min="5" max="5" width="9.625" style="0" customWidth="1"/>
    <col min="6" max="6" width="8.125" style="0" customWidth="1"/>
    <col min="7" max="7" width="9.00390625" style="0" customWidth="1"/>
    <col min="8" max="8" width="8.125" style="0" customWidth="1"/>
    <col min="9" max="9" width="11.625" style="0" customWidth="1"/>
    <col min="10" max="10" width="12.00390625" style="0" customWidth="1"/>
    <col min="11" max="11" width="8.25390625" style="0" customWidth="1"/>
    <col min="12" max="12" width="14.00390625" style="0" customWidth="1"/>
    <col min="14" max="14" width="8.00390625" style="0" customWidth="1"/>
  </cols>
  <sheetData>
    <row r="1" spans="2:3" ht="15.75">
      <c r="B1" s="968" t="s">
        <v>477</v>
      </c>
      <c r="C1" s="968"/>
    </row>
    <row r="2" ht="15.75">
      <c r="B2" s="969"/>
    </row>
    <row r="3" spans="2:8" ht="16.5" thickBot="1">
      <c r="B3" s="969"/>
      <c r="H3" t="s">
        <v>35</v>
      </c>
    </row>
    <row r="4" spans="2:12" ht="16.5" thickBot="1" thickTop="1">
      <c r="B4" s="970"/>
      <c r="C4" s="971"/>
      <c r="D4" s="972" t="s">
        <v>2</v>
      </c>
      <c r="E4" s="972"/>
      <c r="F4" s="973"/>
      <c r="G4" s="974"/>
      <c r="H4" s="974"/>
      <c r="I4" s="975" t="s">
        <v>3</v>
      </c>
      <c r="J4" s="976"/>
      <c r="K4" s="976"/>
      <c r="L4" s="977"/>
    </row>
    <row r="5" spans="1:12" ht="12.75">
      <c r="A5" s="727"/>
      <c r="B5" s="978" t="s">
        <v>33</v>
      </c>
      <c r="C5" s="979" t="s">
        <v>31</v>
      </c>
      <c r="D5" s="980" t="s">
        <v>32</v>
      </c>
      <c r="E5" s="981" t="s">
        <v>398</v>
      </c>
      <c r="F5" s="982" t="s">
        <v>6</v>
      </c>
      <c r="G5" s="983" t="s">
        <v>399</v>
      </c>
      <c r="H5" s="984" t="s">
        <v>8</v>
      </c>
      <c r="I5" s="982" t="s">
        <v>400</v>
      </c>
      <c r="J5" s="985" t="s">
        <v>398</v>
      </c>
      <c r="K5" s="982" t="s">
        <v>6</v>
      </c>
      <c r="L5" s="986" t="s">
        <v>12</v>
      </c>
    </row>
    <row r="6" spans="1:14" ht="15">
      <c r="A6" s="727"/>
      <c r="B6" s="987" t="s">
        <v>452</v>
      </c>
      <c r="C6" s="988"/>
      <c r="D6" s="989"/>
      <c r="E6" s="990">
        <v>40178</v>
      </c>
      <c r="F6" s="991" t="s">
        <v>37</v>
      </c>
      <c r="G6" s="992" t="s">
        <v>66</v>
      </c>
      <c r="H6" s="993" t="s">
        <v>478</v>
      </c>
      <c r="I6" s="989" t="s">
        <v>11</v>
      </c>
      <c r="J6" s="994">
        <v>40178</v>
      </c>
      <c r="K6" s="989"/>
      <c r="L6" s="995" t="s">
        <v>39</v>
      </c>
      <c r="M6" s="996"/>
      <c r="N6" s="727"/>
    </row>
    <row r="7" spans="1:12" ht="13.5" thickBot="1">
      <c r="A7" s="997"/>
      <c r="B7" s="998"/>
      <c r="C7" s="999"/>
      <c r="D7" s="1000"/>
      <c r="E7" s="1000"/>
      <c r="F7" s="1001">
        <v>2009</v>
      </c>
      <c r="G7" s="1002">
        <v>39813</v>
      </c>
      <c r="H7" s="1003"/>
      <c r="I7" s="1000"/>
      <c r="J7" s="1004"/>
      <c r="K7" s="1000"/>
      <c r="L7" s="1005" t="s">
        <v>401</v>
      </c>
    </row>
    <row r="8" spans="2:12" ht="15" customHeight="1" thickTop="1">
      <c r="B8" s="1006" t="s">
        <v>479</v>
      </c>
      <c r="C8" s="1007">
        <v>696974.5</v>
      </c>
      <c r="D8" s="1008">
        <v>741017.8</v>
      </c>
      <c r="E8" s="1009">
        <v>717548.2</v>
      </c>
      <c r="F8" s="1010">
        <f>E8/D8*100</f>
        <v>96.83278863206793</v>
      </c>
      <c r="G8" s="1011">
        <v>659204.5</v>
      </c>
      <c r="H8" s="1012">
        <f>E8/G8</f>
        <v>1.088506222272451</v>
      </c>
      <c r="I8" s="1011">
        <v>0</v>
      </c>
      <c r="J8" s="1011">
        <v>0</v>
      </c>
      <c r="K8" s="1012">
        <v>0</v>
      </c>
      <c r="L8" s="1013">
        <v>0</v>
      </c>
    </row>
    <row r="9" spans="2:12" ht="15" customHeight="1">
      <c r="B9" s="1014" t="s">
        <v>480</v>
      </c>
      <c r="C9" s="1015">
        <v>65403</v>
      </c>
      <c r="D9" s="1016">
        <v>115588.5</v>
      </c>
      <c r="E9" s="1009">
        <v>21392.2</v>
      </c>
      <c r="F9" s="1010">
        <f aca="true" t="shared" si="0" ref="F9:F25">E9/D9*100</f>
        <v>18.5072044364275</v>
      </c>
      <c r="G9" s="1011">
        <v>25688.3</v>
      </c>
      <c r="H9" s="1012">
        <f aca="true" t="shared" si="1" ref="H9:H25">E9/G9</f>
        <v>0.832760439577551</v>
      </c>
      <c r="I9" s="1011">
        <v>0</v>
      </c>
      <c r="J9" s="1011">
        <v>0</v>
      </c>
      <c r="K9" s="1012">
        <v>0</v>
      </c>
      <c r="L9" s="1013">
        <v>0</v>
      </c>
    </row>
    <row r="10" spans="2:12" ht="15" customHeight="1">
      <c r="B10" s="1014" t="s">
        <v>481</v>
      </c>
      <c r="C10" s="1015">
        <v>0</v>
      </c>
      <c r="D10" s="1016">
        <v>0</v>
      </c>
      <c r="E10" s="1009">
        <v>0</v>
      </c>
      <c r="F10" s="1010">
        <v>0</v>
      </c>
      <c r="G10" s="1011">
        <v>1468.7</v>
      </c>
      <c r="H10" s="1012">
        <f t="shared" si="1"/>
        <v>0</v>
      </c>
      <c r="I10" s="1011">
        <v>0</v>
      </c>
      <c r="J10" s="1011">
        <v>0</v>
      </c>
      <c r="K10" s="1012">
        <v>0</v>
      </c>
      <c r="L10" s="1013">
        <v>0</v>
      </c>
    </row>
    <row r="11" spans="2:12" ht="15" customHeight="1">
      <c r="B11" s="1014" t="s">
        <v>28</v>
      </c>
      <c r="C11" s="1015">
        <v>9190</v>
      </c>
      <c r="D11" s="1016">
        <v>9190</v>
      </c>
      <c r="E11" s="1009">
        <v>9190</v>
      </c>
      <c r="F11" s="1010">
        <f t="shared" si="0"/>
        <v>100</v>
      </c>
      <c r="G11" s="1011">
        <v>9143.1</v>
      </c>
      <c r="H11" s="1012">
        <f t="shared" si="1"/>
        <v>1.005129551246295</v>
      </c>
      <c r="I11" s="1011">
        <v>0</v>
      </c>
      <c r="J11" s="1011">
        <v>0</v>
      </c>
      <c r="K11" s="1012">
        <v>0</v>
      </c>
      <c r="L11" s="1013">
        <v>0</v>
      </c>
    </row>
    <row r="12" spans="2:12" ht="15" customHeight="1">
      <c r="B12" s="1014" t="s">
        <v>352</v>
      </c>
      <c r="C12" s="1015">
        <v>705000</v>
      </c>
      <c r="D12" s="1016">
        <v>705001.7</v>
      </c>
      <c r="E12" s="1009">
        <v>611045.2</v>
      </c>
      <c r="F12" s="1010">
        <f t="shared" si="0"/>
        <v>86.67286901577684</v>
      </c>
      <c r="G12" s="1011">
        <v>434679.1</v>
      </c>
      <c r="H12" s="1012">
        <f t="shared" si="1"/>
        <v>1.405738624194262</v>
      </c>
      <c r="I12" s="1011">
        <v>0</v>
      </c>
      <c r="J12" s="1011">
        <v>0</v>
      </c>
      <c r="K12" s="1012">
        <v>0</v>
      </c>
      <c r="L12" s="1013">
        <v>0</v>
      </c>
    </row>
    <row r="13" spans="2:12" ht="15" customHeight="1">
      <c r="B13" s="1006" t="s">
        <v>482</v>
      </c>
      <c r="C13" s="1007">
        <v>40000</v>
      </c>
      <c r="D13" s="1008">
        <v>33830</v>
      </c>
      <c r="E13" s="1009">
        <v>33821.6</v>
      </c>
      <c r="F13" s="1010">
        <f t="shared" si="0"/>
        <v>99.97516996748448</v>
      </c>
      <c r="G13" s="1011">
        <v>31138.3</v>
      </c>
      <c r="H13" s="1012">
        <f t="shared" si="1"/>
        <v>1.0861736189836952</v>
      </c>
      <c r="I13" s="1011">
        <v>0</v>
      </c>
      <c r="J13" s="1011">
        <v>0</v>
      </c>
      <c r="K13" s="1012">
        <v>0</v>
      </c>
      <c r="L13" s="1013">
        <v>0</v>
      </c>
    </row>
    <row r="14" spans="2:12" ht="15" customHeight="1">
      <c r="B14" s="1014" t="s">
        <v>483</v>
      </c>
      <c r="C14" s="1015">
        <v>38203</v>
      </c>
      <c r="D14" s="1016">
        <v>53203</v>
      </c>
      <c r="E14" s="1009">
        <v>52904.5</v>
      </c>
      <c r="F14" s="1010">
        <f t="shared" si="0"/>
        <v>99.43894141307821</v>
      </c>
      <c r="G14" s="1011">
        <v>34117.3</v>
      </c>
      <c r="H14" s="1012">
        <f t="shared" si="1"/>
        <v>1.550664911936173</v>
      </c>
      <c r="I14" s="1011">
        <v>0</v>
      </c>
      <c r="J14" s="1011">
        <v>0</v>
      </c>
      <c r="K14" s="1012">
        <v>0</v>
      </c>
      <c r="L14" s="1013">
        <v>0</v>
      </c>
    </row>
    <row r="15" spans="2:12" ht="15" customHeight="1">
      <c r="B15" s="1014" t="s">
        <v>484</v>
      </c>
      <c r="C15" s="1007">
        <v>77510</v>
      </c>
      <c r="D15" s="1008">
        <v>79510</v>
      </c>
      <c r="E15" s="1009">
        <v>74567.1</v>
      </c>
      <c r="F15" s="1010">
        <f t="shared" si="0"/>
        <v>93.78329769840272</v>
      </c>
      <c r="G15" s="1011">
        <v>58595.2</v>
      </c>
      <c r="H15" s="1012">
        <f t="shared" si="1"/>
        <v>1.2725803478783246</v>
      </c>
      <c r="I15" s="1011">
        <v>0</v>
      </c>
      <c r="J15" s="1011">
        <v>0</v>
      </c>
      <c r="K15" s="1012">
        <v>0</v>
      </c>
      <c r="L15" s="1013">
        <v>0</v>
      </c>
    </row>
    <row r="16" spans="2:12" ht="15" customHeight="1">
      <c r="B16" s="1006" t="s">
        <v>485</v>
      </c>
      <c r="C16" s="1007">
        <v>1067147.5</v>
      </c>
      <c r="D16" s="1008">
        <v>1100618.3</v>
      </c>
      <c r="E16" s="1009">
        <v>1082804.5</v>
      </c>
      <c r="F16" s="1010">
        <f t="shared" si="0"/>
        <v>98.38147339545417</v>
      </c>
      <c r="G16" s="1009">
        <v>995120.6</v>
      </c>
      <c r="H16" s="1012">
        <f t="shared" si="1"/>
        <v>1.0881138426839922</v>
      </c>
      <c r="I16" s="1009">
        <v>773288</v>
      </c>
      <c r="J16" s="1009">
        <v>772278</v>
      </c>
      <c r="K16" s="1017">
        <v>99.87</v>
      </c>
      <c r="L16" s="1018">
        <v>-74</v>
      </c>
    </row>
    <row r="17" spans="2:12" ht="15" customHeight="1">
      <c r="B17" s="1006" t="s">
        <v>486</v>
      </c>
      <c r="C17" s="1007">
        <v>34900</v>
      </c>
      <c r="D17" s="1008">
        <v>37500</v>
      </c>
      <c r="E17" s="1009">
        <v>34146.8</v>
      </c>
      <c r="F17" s="1010">
        <f t="shared" si="0"/>
        <v>91.05813333333334</v>
      </c>
      <c r="G17" s="1009">
        <v>32692.8</v>
      </c>
      <c r="H17" s="1012">
        <f t="shared" si="1"/>
        <v>1.044474624382127</v>
      </c>
      <c r="I17" s="1009">
        <v>0</v>
      </c>
      <c r="J17" s="1009">
        <v>0</v>
      </c>
      <c r="K17" s="1017">
        <v>0</v>
      </c>
      <c r="L17" s="1018">
        <v>0</v>
      </c>
    </row>
    <row r="18" spans="2:12" ht="15" customHeight="1">
      <c r="B18" s="1019" t="s">
        <v>487</v>
      </c>
      <c r="C18" s="1020">
        <v>45954</v>
      </c>
      <c r="D18" s="1021">
        <v>22114.1</v>
      </c>
      <c r="E18" s="1011">
        <v>4454.4</v>
      </c>
      <c r="F18" s="1010">
        <f t="shared" si="0"/>
        <v>20.142804816836314</v>
      </c>
      <c r="G18" s="1011">
        <v>0</v>
      </c>
      <c r="H18" s="1012">
        <v>0</v>
      </c>
      <c r="I18" s="1011">
        <v>0</v>
      </c>
      <c r="J18" s="1011">
        <v>0</v>
      </c>
      <c r="K18" s="1012">
        <v>0</v>
      </c>
      <c r="L18" s="1013">
        <v>0</v>
      </c>
    </row>
    <row r="19" spans="2:12" ht="15" customHeight="1" thickBot="1">
      <c r="B19" s="1022" t="s">
        <v>435</v>
      </c>
      <c r="C19" s="1023">
        <v>0</v>
      </c>
      <c r="D19" s="1024">
        <v>7238</v>
      </c>
      <c r="E19" s="1025">
        <v>7238</v>
      </c>
      <c r="F19" s="1010">
        <f t="shared" si="0"/>
        <v>100</v>
      </c>
      <c r="G19" s="1025">
        <v>10.1</v>
      </c>
      <c r="H19" s="1026">
        <f t="shared" si="1"/>
        <v>716.6336633663367</v>
      </c>
      <c r="I19" s="1025">
        <v>0</v>
      </c>
      <c r="J19" s="1025">
        <v>0</v>
      </c>
      <c r="K19" s="1026">
        <v>0</v>
      </c>
      <c r="L19" s="1027">
        <v>0</v>
      </c>
    </row>
    <row r="20" spans="2:12" ht="18" customHeight="1">
      <c r="B20" s="1028" t="s">
        <v>488</v>
      </c>
      <c r="C20" s="1029"/>
      <c r="D20" s="1030"/>
      <c r="E20" s="1031"/>
      <c r="F20" s="1032"/>
      <c r="G20" s="1031"/>
      <c r="H20" s="1033"/>
      <c r="I20" s="1034"/>
      <c r="J20" s="1034"/>
      <c r="K20" s="1034"/>
      <c r="L20" s="1035"/>
    </row>
    <row r="21" spans="2:12" ht="18" customHeight="1">
      <c r="B21" s="1036" t="s">
        <v>23</v>
      </c>
      <c r="C21" s="1037">
        <f>SUM(C8:C20)</f>
        <v>2780282</v>
      </c>
      <c r="D21" s="1038">
        <f>SUM(D8:D20)</f>
        <v>2904811.4</v>
      </c>
      <c r="E21" s="1039">
        <f>SUM(E8:E20)</f>
        <v>2649112.4999999995</v>
      </c>
      <c r="F21" s="1040">
        <f t="shared" si="0"/>
        <v>91.19740097412175</v>
      </c>
      <c r="G21" s="1039">
        <f>SUM(G8:G20)</f>
        <v>2281858</v>
      </c>
      <c r="H21" s="1033">
        <f t="shared" si="1"/>
        <v>1.1609453787220763</v>
      </c>
      <c r="I21" s="1041"/>
      <c r="J21" s="1041"/>
      <c r="K21" s="1041"/>
      <c r="L21" s="1042"/>
    </row>
    <row r="22" spans="2:12" ht="12.75">
      <c r="B22" s="987"/>
      <c r="C22" s="1043"/>
      <c r="D22" s="1044"/>
      <c r="E22" s="1044"/>
      <c r="F22" s="1010"/>
      <c r="G22" s="1045"/>
      <c r="H22" s="1012"/>
      <c r="I22" s="727"/>
      <c r="J22" s="727"/>
      <c r="K22" s="727"/>
      <c r="L22" s="997"/>
    </row>
    <row r="23" spans="2:12" ht="12.75">
      <c r="B23" s="1036" t="s">
        <v>24</v>
      </c>
      <c r="C23" s="1046">
        <v>3324219</v>
      </c>
      <c r="D23" s="1039">
        <v>3684207.9</v>
      </c>
      <c r="E23" s="1039">
        <v>3463305.3</v>
      </c>
      <c r="F23" s="1040">
        <f t="shared" si="0"/>
        <v>94.00406801147135</v>
      </c>
      <c r="G23" s="1047">
        <v>3250719.2</v>
      </c>
      <c r="H23" s="1048">
        <f t="shared" si="1"/>
        <v>1.0653966359198295</v>
      </c>
      <c r="I23" s="1041"/>
      <c r="J23" s="1041"/>
      <c r="K23" s="1041"/>
      <c r="L23" s="1042"/>
    </row>
    <row r="24" spans="2:12" ht="12.75">
      <c r="B24" s="987"/>
      <c r="C24" s="1043"/>
      <c r="D24" s="1044"/>
      <c r="E24" s="1044"/>
      <c r="F24" s="1010"/>
      <c r="G24" s="1049"/>
      <c r="H24" s="1012"/>
      <c r="I24" s="727"/>
      <c r="J24" s="727"/>
      <c r="K24" s="727"/>
      <c r="L24" s="997"/>
    </row>
    <row r="25" spans="2:12" ht="13.5" thickBot="1">
      <c r="B25" s="1050" t="s">
        <v>25</v>
      </c>
      <c r="C25" s="1051">
        <f>SUM(C21:C24)</f>
        <v>6104501</v>
      </c>
      <c r="D25" s="1052">
        <f>SUM(D21:D24)</f>
        <v>6589019.3</v>
      </c>
      <c r="E25" s="1052">
        <f>SUM(E21:E24)</f>
        <v>6112417.799999999</v>
      </c>
      <c r="F25" s="1053">
        <f t="shared" si="0"/>
        <v>92.76673085477226</v>
      </c>
      <c r="G25" s="1054">
        <f>SUM(G21:G24)</f>
        <v>5532577.2</v>
      </c>
      <c r="H25" s="1055">
        <f t="shared" si="1"/>
        <v>1.1048047915174142</v>
      </c>
      <c r="I25" s="1056"/>
      <c r="J25" s="1056"/>
      <c r="K25" s="1056"/>
      <c r="L25" s="1057"/>
    </row>
    <row r="27" ht="14.25" customHeight="1">
      <c r="D27" s="891"/>
    </row>
    <row r="28" spans="4:5" ht="12.75">
      <c r="D28" s="85"/>
      <c r="E28" s="85"/>
    </row>
    <row r="29" spans="4:5" ht="12.75">
      <c r="D29" s="85"/>
      <c r="E29" s="85"/>
    </row>
    <row r="30" spans="4:5" ht="12.75">
      <c r="D30" s="85"/>
      <c r="E30" s="85"/>
    </row>
    <row r="31" spans="4:5" ht="12.75">
      <c r="D31" s="85"/>
      <c r="E31" s="85"/>
    </row>
    <row r="32" spans="4:5" ht="12.75">
      <c r="D32" s="85"/>
      <c r="E32" s="85"/>
    </row>
    <row r="33" spans="4:5" ht="12.75">
      <c r="D33" s="85"/>
      <c r="E33" s="85"/>
    </row>
    <row r="34" spans="4:5" ht="12.75">
      <c r="D34" s="85"/>
      <c r="E34" s="85"/>
    </row>
    <row r="35" spans="4:5" ht="12.75">
      <c r="D35" s="85"/>
      <c r="E35" s="85"/>
    </row>
    <row r="36" spans="4:5" ht="12.75">
      <c r="D36" s="85"/>
      <c r="E36" s="85"/>
    </row>
    <row r="37" spans="4:5" ht="12.75">
      <c r="D37" s="85"/>
      <c r="E37" s="85"/>
    </row>
    <row r="38" spans="4:5" ht="12.75">
      <c r="D38" s="85"/>
      <c r="E38" s="85"/>
    </row>
    <row r="39" spans="4:5" ht="12.75">
      <c r="D39" s="85"/>
      <c r="E39" s="85"/>
    </row>
    <row r="40" spans="4:5" ht="12.75">
      <c r="D40" s="85"/>
      <c r="E40" s="85"/>
    </row>
    <row r="41" spans="4:5" ht="12.75">
      <c r="D41" s="85"/>
      <c r="E41" s="85"/>
    </row>
    <row r="42" spans="4:5" ht="12.75">
      <c r="D42" s="85"/>
      <c r="E42" s="85"/>
    </row>
    <row r="43" spans="4:5" ht="12.75">
      <c r="D43" s="85"/>
      <c r="E43" s="85"/>
    </row>
    <row r="44" spans="4:5" ht="12.75">
      <c r="D44" s="85"/>
      <c r="E44" s="85"/>
    </row>
    <row r="45" spans="4:5" ht="12.75">
      <c r="D45" s="85"/>
      <c r="E45" s="85"/>
    </row>
    <row r="46" spans="4:5" ht="12.75">
      <c r="D46" s="85"/>
      <c r="E46" s="85"/>
    </row>
    <row r="47" spans="4:5" ht="12.75">
      <c r="D47" s="85"/>
      <c r="E47" s="85"/>
    </row>
    <row r="48" ht="12.75">
      <c r="D48" s="85"/>
    </row>
    <row r="50" ht="12.75">
      <c r="D50" s="85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2010-04-08T08:07:07Z</cp:lastPrinted>
  <dcterms:created xsi:type="dcterms:W3CDTF">2003-04-23T07:53:01Z</dcterms:created>
  <dcterms:modified xsi:type="dcterms:W3CDTF">2010-04-08T08:07:20Z</dcterms:modified>
  <cp:category/>
  <cp:version/>
  <cp:contentType/>
  <cp:contentStatus/>
</cp:coreProperties>
</file>