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NR\m000xm42627\Documents\Rozpočet 2020\ZHMP\Pozměňovací návrh\"/>
    </mc:Choice>
  </mc:AlternateContent>
  <bookViews>
    <workbookView xWindow="-15" yWindow="1275" windowWidth="15570" windowHeight="9630"/>
  </bookViews>
  <sheets>
    <sheet name="MČ P 1-57" sheetId="5" r:id="rId1"/>
  </sheets>
  <definedNames>
    <definedName name="Print_Titles" localSheetId="0">'MČ P 1-57'!$8:$9</definedName>
  </definedNames>
  <calcPr calcId="152511"/>
</workbook>
</file>

<file path=xl/calcChain.xml><?xml version="1.0" encoding="utf-8"?>
<calcChain xmlns="http://schemas.openxmlformats.org/spreadsheetml/2006/main">
  <c r="C73" i="5" l="1"/>
  <c r="C72" i="5"/>
  <c r="C69" i="5"/>
  <c r="C83" i="5" s="1"/>
  <c r="E73" i="5"/>
  <c r="E72" i="5"/>
  <c r="E84" i="5" s="1"/>
  <c r="E69" i="5"/>
  <c r="B69" i="5"/>
  <c r="S87" i="5" s="1"/>
  <c r="V87" i="5" s="1"/>
  <c r="D69" i="5"/>
  <c r="D84" i="5" s="1"/>
  <c r="F69" i="5"/>
  <c r="F84" i="5" s="1"/>
  <c r="G69" i="5"/>
  <c r="D72" i="5"/>
  <c r="D73" i="5"/>
  <c r="N95" i="5"/>
  <c r="F73" i="5"/>
  <c r="G73" i="5"/>
  <c r="B73" i="5"/>
  <c r="F72" i="5"/>
  <c r="G72" i="5"/>
  <c r="B72" i="5"/>
  <c r="B84" i="5"/>
  <c r="G84" i="5"/>
  <c r="AK13" i="5"/>
  <c r="AK32" i="5"/>
  <c r="AK66" i="5"/>
  <c r="AK55" i="5"/>
  <c r="AK64" i="5"/>
  <c r="AK23" i="5"/>
  <c r="AK18" i="5"/>
  <c r="AK43" i="5"/>
  <c r="AK62" i="5"/>
  <c r="AK12" i="5"/>
  <c r="AK49" i="5"/>
  <c r="AK34" i="5"/>
  <c r="AK56" i="5"/>
  <c r="AK58" i="5"/>
  <c r="AK24" i="5"/>
  <c r="AK63" i="5"/>
  <c r="AK46" i="5"/>
  <c r="AK26" i="5"/>
  <c r="AK47" i="5"/>
  <c r="AK36" i="5"/>
  <c r="AK52" i="5"/>
  <c r="AK17" i="5"/>
  <c r="AK40" i="5"/>
  <c r="AK21" i="5"/>
  <c r="AK45" i="5"/>
  <c r="AK35" i="5"/>
  <c r="AK22" i="5"/>
  <c r="AK29" i="5"/>
  <c r="AK54" i="5"/>
  <c r="AK19" i="5"/>
  <c r="AK20" i="5"/>
  <c r="AK59" i="5"/>
  <c r="AK51" i="5"/>
  <c r="AK61" i="5"/>
  <c r="AK27" i="5"/>
  <c r="AK30" i="5"/>
  <c r="AK16" i="5"/>
  <c r="AK37" i="5"/>
  <c r="AK15" i="5"/>
  <c r="AK14" i="5"/>
  <c r="AK50" i="5"/>
  <c r="AK67" i="5"/>
  <c r="AK28" i="5"/>
  <c r="AK25" i="5"/>
  <c r="AK48" i="5"/>
  <c r="AK39" i="5"/>
  <c r="AK41" i="5"/>
  <c r="AK31" i="5"/>
  <c r="AK60" i="5"/>
  <c r="AK57" i="5"/>
  <c r="AK65" i="5"/>
  <c r="AK42" i="5"/>
  <c r="AK38" i="5"/>
  <c r="AK53" i="5"/>
  <c r="AK44" i="5"/>
  <c r="AK11" i="5"/>
  <c r="AK72" i="5"/>
  <c r="AK33" i="5"/>
  <c r="AK73" i="5"/>
  <c r="AK69" i="5"/>
  <c r="AK84" i="5" s="1"/>
  <c r="S90" i="5" l="1"/>
  <c r="S92" i="5"/>
  <c r="S94" i="5"/>
  <c r="S91" i="5"/>
  <c r="S93" i="5"/>
  <c r="C84" i="5"/>
  <c r="N87" i="5"/>
  <c r="S95" i="5" l="1"/>
</calcChain>
</file>

<file path=xl/sharedStrings.xml><?xml version="1.0" encoding="utf-8"?>
<sst xmlns="http://schemas.openxmlformats.org/spreadsheetml/2006/main" count="135" uniqueCount="122">
  <si>
    <t>Městská část</t>
  </si>
  <si>
    <t>Dle rozlohy  MČ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</si>
  <si>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</si>
  <si>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</si>
  <si>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</si>
  <si>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</si>
  <si>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</si>
  <si>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</si>
  <si>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</si>
  <si>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</si>
  <si>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</si>
  <si>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</si>
  <si>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</si>
  <si>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</si>
  <si>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</si>
  <si>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</si>
  <si>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</si>
  <si>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</si>
  <si>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</si>
  <si>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</si>
  <si>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</si>
  <si>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</si>
  <si>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</si>
  <si>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</si>
  <si>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tis. Kč</t>
  </si>
  <si>
    <t>Běchovice</t>
  </si>
  <si>
    <t>Benice</t>
  </si>
  <si>
    <t>Březiněves</t>
  </si>
  <si>
    <t>Čakovice</t>
  </si>
  <si>
    <t>Ďáblice</t>
  </si>
  <si>
    <t>Dolní Chabry</t>
  </si>
  <si>
    <t>Dol.Měcholupy</t>
  </si>
  <si>
    <t>Dol.Počernice</t>
  </si>
  <si>
    <t>Dubeč</t>
  </si>
  <si>
    <t>Klánovice</t>
  </si>
  <si>
    <t>Koloděje</t>
  </si>
  <si>
    <t>Kolovraty</t>
  </si>
  <si>
    <t>Královice</t>
  </si>
  <si>
    <t>Křeslice</t>
  </si>
  <si>
    <t>Kunratice</t>
  </si>
  <si>
    <t>Libuš</t>
  </si>
  <si>
    <t>Lipence</t>
  </si>
  <si>
    <t>Lochkov</t>
  </si>
  <si>
    <t>Lysolaje</t>
  </si>
  <si>
    <t>Nebušice</t>
  </si>
  <si>
    <t>Nedvězí</t>
  </si>
  <si>
    <t>Petrovice</t>
  </si>
  <si>
    <t>Řeporyje</t>
  </si>
  <si>
    <t>Satalice</t>
  </si>
  <si>
    <t>Slivenec</t>
  </si>
  <si>
    <t>Suchdol</t>
  </si>
  <si>
    <t>Šeberov</t>
  </si>
  <si>
    <t>Štěrboholy</t>
  </si>
  <si>
    <t>Troja</t>
  </si>
  <si>
    <t>Újezd</t>
  </si>
  <si>
    <t>Velká Chuchle</t>
  </si>
  <si>
    <t>Vinoř</t>
  </si>
  <si>
    <t>Zbraslav</t>
  </si>
  <si>
    <t>Zličín</t>
  </si>
  <si>
    <t>Přední Kopanina</t>
  </si>
  <si>
    <r>
      <t>Rozloha       území MČ           v km</t>
    </r>
    <r>
      <rPr>
        <b/>
        <i/>
        <vertAlign val="superscript"/>
        <sz val="8"/>
        <rFont val="Arial CE"/>
        <charset val="238"/>
      </rPr>
      <t>2</t>
    </r>
  </si>
  <si>
    <t>30%  podíl na průměru inkasa DPFOP</t>
  </si>
  <si>
    <t xml:space="preserve">tis. Kč zbývá </t>
  </si>
  <si>
    <t>Kritéria :</t>
  </si>
  <si>
    <t>dle počtu obyvatel</t>
  </si>
  <si>
    <t>%</t>
  </si>
  <si>
    <t>dle rozlohy</t>
  </si>
  <si>
    <t>dle počtu žáků</t>
  </si>
  <si>
    <t>tis.Kč</t>
  </si>
  <si>
    <t xml:space="preserve">plochy zeleně </t>
  </si>
  <si>
    <t>v tis. Kč</t>
  </si>
  <si>
    <t xml:space="preserve">plochy vozovek </t>
  </si>
  <si>
    <t>Celkem 1-57</t>
  </si>
  <si>
    <t>zbývá k rozdělení</t>
  </si>
  <si>
    <t>dle koeficientů</t>
  </si>
  <si>
    <t>celkem 1-22</t>
  </si>
  <si>
    <t>celkem 23-57</t>
  </si>
  <si>
    <t>Celkem</t>
  </si>
  <si>
    <t xml:space="preserve">Celkem FVz </t>
  </si>
  <si>
    <t>z toho</t>
  </si>
  <si>
    <t>Průměr inkasa DPFOP z let       2014-2016</t>
  </si>
  <si>
    <t xml:space="preserve">Dokrytí na min.výši 3,0 tis./obyv., snížení na max. výši 5,5 tis./obyv. </t>
  </si>
  <si>
    <t xml:space="preserve">Kritéria: 30 % dle počtu obyvatel MČ, 10 % dle rozlohy MČ, 30 % dle počtu dětí MŠ a žáků ZŠ, 20 % dle plochy zeleně, 10 % dle plochy vozovek ve správě MČ </t>
  </si>
  <si>
    <t>Dle DPFOP</t>
  </si>
  <si>
    <t xml:space="preserve">Praha 22 </t>
  </si>
  <si>
    <r>
      <t xml:space="preserve">Celkový objem FVz z rozpočtu HMP k MČ pro r. 2019 </t>
    </r>
    <r>
      <rPr>
        <b/>
        <sz val="8"/>
        <rFont val="Arial CE"/>
        <family val="2"/>
        <charset val="238"/>
      </rPr>
      <t xml:space="preserve">před dokrytím </t>
    </r>
    <r>
      <rPr>
        <sz val="8"/>
        <rFont val="Arial CE"/>
        <family val="2"/>
        <charset val="238"/>
      </rPr>
      <t xml:space="preserve"> 8 % oč. objemu SD v r. 2019     </t>
    </r>
  </si>
  <si>
    <t>Návrh finačních vztahů k městským částem hl. m. Prahy z rozpočtu vl. hl. m. Prahy na rok 2020</t>
  </si>
  <si>
    <t xml:space="preserve">Počet                 obyv.MČ                 k 1.1.2019 dle ČSÚ </t>
  </si>
  <si>
    <t>Plochy zeleně v ha 8/2019</t>
  </si>
  <si>
    <t>Plochy vozovek mimo správu TSK v m2  k 8/2019</t>
  </si>
  <si>
    <t>Dle počtu obyv.    MČ k 1.1.2019</t>
  </si>
  <si>
    <t>Dle plochy zeleně v ha (8/2019)</t>
  </si>
  <si>
    <t>Dle plochy vozovek mimo správu TSK (8/2019)</t>
  </si>
  <si>
    <t>Index  FVz 2020/19 před dokrytím  v %</t>
  </si>
  <si>
    <t>Rozdíl     FVz       2020-2019 před dokrytím</t>
  </si>
  <si>
    <t>FVz 2020 na 1 obyv. MČ před dokrytím</t>
  </si>
  <si>
    <t>FVz k MČ na r. 2020 po dokrytí/snížení</t>
  </si>
  <si>
    <t>Rozdíl FVz 2020 - 2019 po dokrytí/snížení</t>
  </si>
  <si>
    <t xml:space="preserve">Index 2020/19 po dokrytí/snížení  v % </t>
  </si>
  <si>
    <t>FVz 2020 na 1 obyv. MČ po dokrytí/snížení</t>
  </si>
  <si>
    <t>Rozdíl FVz r. 2020 před dorovnáním - FVz 2019 po dorovnání bez PnŠ</t>
  </si>
  <si>
    <t xml:space="preserve">Dorovnání na min. úroveň r. 2019 </t>
  </si>
  <si>
    <t xml:space="preserve"> FVz k MČ na rok 2020 CELKEM po dorovnáním na úrov. r. 2019</t>
  </si>
  <si>
    <t>Rozdíl FVz 2020 - FVz 2019 celkem bez PnŠ</t>
  </si>
  <si>
    <t xml:space="preserve">FVZ k MČ na rok 2020 CELKEM </t>
  </si>
  <si>
    <t>Rozdíl FVz 2020 - FVz 2019 CELKEM</t>
  </si>
  <si>
    <t>Index FVz 2020/19 CELKEM v %</t>
  </si>
  <si>
    <t>Propočet  FVz  na  r. 2020:</t>
  </si>
  <si>
    <t>Index FVz 2020/2019 celkem bez PnŠ</t>
  </si>
  <si>
    <t xml:space="preserve">FVz 2020 na 1obyv po dorovnání </t>
  </si>
  <si>
    <t>FVz 2020 na 1obyv vč. PnŠ</t>
  </si>
  <si>
    <t>FVz k MČ  r. 2019  před dokrytím</t>
  </si>
  <si>
    <t xml:space="preserve">FVz k MČ r. 2019 po dokrytí/snížení </t>
  </si>
  <si>
    <t xml:space="preserve">FVz k MČ r. 2019 celkem bez PnŠ </t>
  </si>
  <si>
    <t xml:space="preserve"> FVz k MČ r. 2019 CELKEM </t>
  </si>
  <si>
    <t xml:space="preserve"> FVz k MČ na r. 2020 před dokrytím</t>
  </si>
  <si>
    <t xml:space="preserve">Výchozí objem FVz na úrovni 8% z oček. inkasa sdílených daní, min. FVz 3 000 Kč/1 obyv. MČ, max. FVz 5 500 Kč/1obyv. MČ, PnŠ  3 200 Kč / dítě MŠ a ZŠ, dorovnání FVz jednotlivých MČ na min. úroveň r. 2019 </t>
  </si>
  <si>
    <t xml:space="preserve">dle smluv o komunálním odpadu, pověření MČ P 22 a MČ P 21 - úsek 511 Pražského okruhu a přeložka I/12 </t>
  </si>
  <si>
    <t>Dle počtu žáků/dětí v ZŠ, MŠ k 30.9.2019</t>
  </si>
  <si>
    <t>Příspěvek na školství (PnŠ) dle zahajovacích výkazů na šk. r. 2019/20</t>
  </si>
  <si>
    <t>Počet žáků k 30.9.2019 vč. příp. tř.</t>
  </si>
  <si>
    <t>Příloha č. 9  k usnesení Zastupitelstva HMP č.  ze 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</si>
</sst>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K_č_-;\-* #,##0.00\ _K_č_-;_-* &quot;-&quot;??\ _K_č_-;_-@_-"/>
    <numFmt numFmtId="164" formatCode="#,##0.0"/>
    <numFmt numFmtId="165" formatCode="#,##0.0000"/>
    <numFmt numFmtId="166" formatCode="0.0%"/>
    <numFmt numFmtId="167" formatCode="0.0"/>
    <numFmt numFmtId="168" formatCode="_-* #,##0\ _K_č_-;\-* #,##0\ _K_č_-;_-* &quot;-&quot;??\ _K_č_-;_-@_-"/>
    <numFmt numFmtId="169" formatCode="#,##0.000"/>
    <numFmt numFmtId="170" formatCode="#,##0_ ;\-#,##0\ "/>
  </numFmts>
  <fonts count="33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u/>
      <sz val="14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0"/>
      <name val="Arial CE"/>
      <charset val="238"/>
    </font>
    <font>
      <b/>
      <i/>
      <vertAlign val="superscript"/>
      <sz val="8"/>
      <name val="Arial CE"/>
      <charset val="238"/>
    </font>
    <font>
      <i/>
      <sz val="8"/>
      <name val="Arial CE"/>
      <charset val="238"/>
    </font>
    <font>
      <b/>
      <sz val="12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12"/>
      <name val="Arial CE"/>
      <charset val="238"/>
    </font>
    <font>
      <sz val="8"/>
      <color indexed="12"/>
      <name val="Arial CE"/>
      <charset val="238"/>
    </font>
    <font>
      <sz val="8"/>
      <color indexed="12"/>
      <name val="Arial CE"/>
      <family val="2"/>
      <charset val="238"/>
    </font>
    <font>
      <b/>
      <sz val="8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1"/>
      <name val="Arial CE"/>
      <charset val="238"/>
    </font>
    <font>
      <b/>
      <sz val="10"/>
      <color indexed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5FF"/>
        <bgColor indexed="64"/>
      </patternFill>
    </fill>
    <fill>
      <patternFill patternType="solid">
        <fgColor rgb="FFF7CF5F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8">
    <xf numFmtId="0" fontId="0" fillId="0" borderId="0" xfId="0"/>
    <xf numFmtId="0" fontId="5" fillId="0" borderId="0" xfId="0" applyFont="1"/>
    <xf numFmtId="0" fontId="5" fillId="0" borderId="0" xfId="0" applyFont="1" applyFill="1"/>
    <xf numFmtId="0" fontId="2" fillId="0" borderId="0" xfId="0" applyFont="1"/>
    <xf numFmtId="0" fontId="5" fillId="0" borderId="0" xfId="0" applyFont="1" applyFill="1" applyBorder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/>
    <xf numFmtId="3" fontId="2" fillId="0" borderId="0" xfId="0" applyNumberFormat="1" applyFont="1"/>
    <xf numFmtId="14" fontId="5" fillId="0" borderId="0" xfId="0" applyNumberFormat="1" applyFont="1"/>
    <xf numFmtId="164" fontId="5" fillId="0" borderId="1" xfId="0" applyNumberFormat="1" applyFont="1" applyBorder="1"/>
    <xf numFmtId="4" fontId="2" fillId="0" borderId="2" xfId="0" applyNumberFormat="1" applyFont="1" applyBorder="1"/>
    <xf numFmtId="164" fontId="2" fillId="0" borderId="2" xfId="0" applyNumberFormat="1" applyFont="1" applyBorder="1"/>
    <xf numFmtId="164" fontId="5" fillId="0" borderId="3" xfId="0" applyNumberFormat="1" applyFont="1" applyBorder="1"/>
    <xf numFmtId="0" fontId="2" fillId="0" borderId="0" xfId="0" applyFont="1" applyFill="1" applyBorder="1"/>
    <xf numFmtId="0" fontId="8" fillId="0" borderId="0" xfId="0" applyFont="1"/>
    <xf numFmtId="0" fontId="10" fillId="0" borderId="0" xfId="0" applyFont="1"/>
    <xf numFmtId="0" fontId="12" fillId="0" borderId="0" xfId="0" applyFont="1"/>
    <xf numFmtId="3" fontId="10" fillId="0" borderId="0" xfId="0" applyNumberFormat="1" applyFont="1" applyFill="1"/>
    <xf numFmtId="3" fontId="10" fillId="0" borderId="0" xfId="0" applyNumberFormat="1" applyFont="1"/>
    <xf numFmtId="4" fontId="5" fillId="0" borderId="0" xfId="0" applyNumberFormat="1" applyFont="1"/>
    <xf numFmtId="0" fontId="13" fillId="0" borderId="0" xfId="0" applyFont="1"/>
    <xf numFmtId="3" fontId="15" fillId="0" borderId="0" xfId="0" applyNumberFormat="1" applyFont="1"/>
    <xf numFmtId="0" fontId="5" fillId="2" borderId="4" xfId="0" applyFon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Fill="1"/>
    <xf numFmtId="14" fontId="19" fillId="0" borderId="0" xfId="0" applyNumberFormat="1" applyFont="1"/>
    <xf numFmtId="0" fontId="8" fillId="0" borderId="0" xfId="0" applyFont="1" applyFill="1"/>
    <xf numFmtId="3" fontId="8" fillId="0" borderId="0" xfId="0" applyNumberFormat="1" applyFont="1"/>
    <xf numFmtId="0" fontId="4" fillId="0" borderId="0" xfId="0" applyFont="1"/>
    <xf numFmtId="0" fontId="20" fillId="0" borderId="0" xfId="0" applyFont="1"/>
    <xf numFmtId="0" fontId="15" fillId="0" borderId="0" xfId="0" applyFont="1"/>
    <xf numFmtId="3" fontId="16" fillId="0" borderId="0" xfId="0" applyNumberFormat="1" applyFont="1"/>
    <xf numFmtId="9" fontId="5" fillId="0" borderId="0" xfId="0" applyNumberFormat="1" applyFont="1"/>
    <xf numFmtId="3" fontId="15" fillId="0" borderId="0" xfId="0" applyNumberFormat="1" applyFont="1" applyFill="1"/>
    <xf numFmtId="3" fontId="22" fillId="0" borderId="0" xfId="0" applyNumberFormat="1" applyFont="1" applyFill="1"/>
    <xf numFmtId="0" fontId="23" fillId="0" borderId="0" xfId="0" applyFont="1"/>
    <xf numFmtId="0" fontId="7" fillId="0" borderId="0" xfId="0" applyFont="1"/>
    <xf numFmtId="0" fontId="22" fillId="0" borderId="0" xfId="0" applyFont="1" applyFill="1" applyAlignment="1">
      <alignment horizontal="center"/>
    </xf>
    <xf numFmtId="3" fontId="6" fillId="0" borderId="0" xfId="0" applyNumberFormat="1" applyFont="1" applyFill="1" applyBorder="1"/>
    <xf numFmtId="164" fontId="2" fillId="0" borderId="5" xfId="0" applyNumberFormat="1" applyFont="1" applyBorder="1"/>
    <xf numFmtId="0" fontId="2" fillId="0" borderId="6" xfId="0" applyFont="1" applyBorder="1"/>
    <xf numFmtId="0" fontId="5" fillId="0" borderId="7" xfId="0" applyFont="1" applyFill="1" applyBorder="1" applyAlignment="1">
      <alignment horizontal="center"/>
    </xf>
    <xf numFmtId="0" fontId="2" fillId="0" borderId="0" xfId="0" applyNumberFormat="1" applyFont="1"/>
    <xf numFmtId="0" fontId="2" fillId="0" borderId="0" xfId="0" applyFont="1" applyBorder="1"/>
    <xf numFmtId="166" fontId="10" fillId="0" borderId="0" xfId="0" applyNumberFormat="1" applyFont="1"/>
    <xf numFmtId="0" fontId="9" fillId="0" borderId="0" xfId="0" applyFont="1"/>
    <xf numFmtId="3" fontId="2" fillId="0" borderId="2" xfId="0" applyNumberFormat="1" applyFont="1" applyBorder="1" applyAlignment="1">
      <alignment horizontal="right"/>
    </xf>
    <xf numFmtId="0" fontId="14" fillId="0" borderId="0" xfId="0" applyFont="1"/>
    <xf numFmtId="0" fontId="1" fillId="0" borderId="0" xfId="0" applyFont="1"/>
    <xf numFmtId="164" fontId="5" fillId="0" borderId="8" xfId="0" applyNumberFormat="1" applyFont="1" applyBorder="1"/>
    <xf numFmtId="0" fontId="22" fillId="0" borderId="0" xfId="0" applyFont="1"/>
    <xf numFmtId="165" fontId="9" fillId="0" borderId="3" xfId="0" applyNumberFormat="1" applyFont="1" applyBorder="1"/>
    <xf numFmtId="165" fontId="9" fillId="0" borderId="1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5" fontId="5" fillId="0" borderId="1" xfId="0" applyNumberFormat="1" applyFont="1" applyBorder="1"/>
    <xf numFmtId="165" fontId="5" fillId="0" borderId="8" xfId="0" applyNumberFormat="1" applyFont="1" applyBorder="1"/>
    <xf numFmtId="164" fontId="9" fillId="0" borderId="0" xfId="0" applyNumberFormat="1" applyFont="1" applyBorder="1"/>
    <xf numFmtId="168" fontId="9" fillId="0" borderId="0" xfId="1" applyNumberFormat="1" applyFont="1" applyBorder="1" applyAlignment="1">
      <alignment horizontal="right"/>
    </xf>
    <xf numFmtId="43" fontId="9" fillId="0" borderId="0" xfId="1" applyNumberFormat="1" applyFont="1" applyBorder="1"/>
    <xf numFmtId="168" fontId="9" fillId="0" borderId="0" xfId="1" applyNumberFormat="1" applyFont="1" applyBorder="1"/>
    <xf numFmtId="4" fontId="9" fillId="0" borderId="0" xfId="1" applyNumberFormat="1" applyFont="1" applyBorder="1"/>
    <xf numFmtId="164" fontId="5" fillId="0" borderId="0" xfId="0" applyNumberFormat="1" applyFont="1" applyBorder="1"/>
    <xf numFmtId="3" fontId="9" fillId="0" borderId="0" xfId="0" applyNumberFormat="1" applyFont="1" applyBorder="1"/>
    <xf numFmtId="4" fontId="9" fillId="0" borderId="0" xfId="0" applyNumberFormat="1" applyFont="1" applyBorder="1"/>
    <xf numFmtId="164" fontId="9" fillId="0" borderId="0" xfId="0" applyNumberFormat="1" applyFont="1" applyFill="1" applyBorder="1"/>
    <xf numFmtId="4" fontId="5" fillId="0" borderId="0" xfId="0" applyNumberFormat="1" applyFont="1" applyFill="1" applyBorder="1"/>
    <xf numFmtId="0" fontId="0" fillId="0" borderId="0" xfId="0" applyBorder="1"/>
    <xf numFmtId="0" fontId="2" fillId="0" borderId="7" xfId="0" applyFont="1" applyBorder="1"/>
    <xf numFmtId="0" fontId="2" fillId="0" borderId="11" xfId="0" applyFont="1" applyBorder="1"/>
    <xf numFmtId="169" fontId="2" fillId="0" borderId="2" xfId="0" applyNumberFormat="1" applyFont="1" applyBorder="1"/>
    <xf numFmtId="167" fontId="9" fillId="0" borderId="0" xfId="0" applyNumberFormat="1" applyFont="1" applyBorder="1"/>
    <xf numFmtId="0" fontId="9" fillId="0" borderId="0" xfId="0" applyFont="1" applyBorder="1"/>
    <xf numFmtId="0" fontId="2" fillId="3" borderId="12" xfId="0" applyFont="1" applyFill="1" applyBorder="1" applyAlignment="1">
      <alignment horizontal="center" wrapText="1"/>
    </xf>
    <xf numFmtId="4" fontId="2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Fill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0" fontId="0" fillId="0" borderId="0" xfId="0" applyFill="1" applyBorder="1"/>
    <xf numFmtId="164" fontId="2" fillId="0" borderId="13" xfId="0" applyNumberFormat="1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164" fontId="2" fillId="2" borderId="16" xfId="0" applyNumberFormat="1" applyFont="1" applyFill="1" applyBorder="1"/>
    <xf numFmtId="164" fontId="2" fillId="2" borderId="17" xfId="0" applyNumberFormat="1" applyFont="1" applyFill="1" applyBorder="1"/>
    <xf numFmtId="164" fontId="2" fillId="2" borderId="6" xfId="0" applyNumberFormat="1" applyFont="1" applyFill="1" applyBorder="1"/>
    <xf numFmtId="164" fontId="3" fillId="2" borderId="6" xfId="0" applyNumberFormat="1" applyFont="1" applyFill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164" fontId="2" fillId="0" borderId="20" xfId="0" applyNumberFormat="1" applyFont="1" applyBorder="1"/>
    <xf numFmtId="3" fontId="22" fillId="0" borderId="0" xfId="0" applyNumberFormat="1" applyFont="1" applyFill="1" applyBorder="1"/>
    <xf numFmtId="164" fontId="10" fillId="0" borderId="0" xfId="0" applyNumberFormat="1" applyFont="1" applyFill="1" applyBorder="1"/>
    <xf numFmtId="0" fontId="5" fillId="0" borderId="0" xfId="0" applyFont="1" applyBorder="1"/>
    <xf numFmtId="3" fontId="5" fillId="0" borderId="0" xfId="0" applyNumberFormat="1" applyFont="1" applyBorder="1"/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167" fontId="10" fillId="0" borderId="0" xfId="0" applyNumberFormat="1" applyFont="1" applyBorder="1"/>
    <xf numFmtId="0" fontId="20" fillId="0" borderId="0" xfId="0" applyFont="1" applyBorder="1"/>
    <xf numFmtId="1" fontId="9" fillId="0" borderId="0" xfId="0" applyNumberFormat="1" applyFont="1" applyBorder="1" applyAlignment="1">
      <alignment horizontal="center"/>
    </xf>
    <xf numFmtId="164" fontId="5" fillId="0" borderId="14" xfId="0" applyNumberFormat="1" applyFont="1" applyBorder="1"/>
    <xf numFmtId="4" fontId="2" fillId="0" borderId="13" xfId="0" applyNumberFormat="1" applyFont="1" applyFill="1" applyBorder="1"/>
    <xf numFmtId="4" fontId="2" fillId="0" borderId="14" xfId="0" applyNumberFormat="1" applyFont="1" applyFill="1" applyBorder="1"/>
    <xf numFmtId="0" fontId="11" fillId="0" borderId="0" xfId="0" applyFont="1" applyAlignment="1">
      <alignment horizontal="right"/>
    </xf>
    <xf numFmtId="0" fontId="10" fillId="0" borderId="0" xfId="0" applyFont="1" applyFill="1" applyBorder="1" applyAlignment="1">
      <alignment horizontal="center"/>
    </xf>
    <xf numFmtId="4" fontId="25" fillId="0" borderId="0" xfId="0" applyNumberFormat="1" applyFont="1" applyFill="1"/>
    <xf numFmtId="0" fontId="25" fillId="0" borderId="0" xfId="0" applyFont="1" applyFill="1"/>
    <xf numFmtId="0" fontId="26" fillId="0" borderId="0" xfId="0" applyFont="1"/>
    <xf numFmtId="164" fontId="10" fillId="0" borderId="0" xfId="0" applyNumberFormat="1" applyFont="1"/>
    <xf numFmtId="4" fontId="2" fillId="0" borderId="5" xfId="0" applyNumberFormat="1" applyFont="1" applyBorder="1"/>
    <xf numFmtId="164" fontId="11" fillId="0" borderId="0" xfId="0" applyNumberFormat="1" applyFont="1" applyFill="1" applyBorder="1"/>
    <xf numFmtId="164" fontId="10" fillId="0" borderId="20" xfId="0" applyNumberFormat="1" applyFont="1" applyFill="1" applyBorder="1"/>
    <xf numFmtId="0" fontId="27" fillId="0" borderId="0" xfId="0" applyFont="1"/>
    <xf numFmtId="3" fontId="28" fillId="0" borderId="0" xfId="0" applyNumberFormat="1" applyFont="1"/>
    <xf numFmtId="0" fontId="27" fillId="0" borderId="0" xfId="0" applyFont="1" applyFill="1"/>
    <xf numFmtId="3" fontId="27" fillId="0" borderId="0" xfId="0" applyNumberFormat="1" applyFont="1"/>
    <xf numFmtId="4" fontId="28" fillId="0" borderId="0" xfId="0" applyNumberFormat="1" applyFont="1"/>
    <xf numFmtId="2" fontId="28" fillId="0" borderId="0" xfId="0" applyNumberFormat="1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7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4" fillId="0" borderId="0" xfId="0" applyFont="1" applyFill="1"/>
    <xf numFmtId="0" fontId="2" fillId="0" borderId="0" xfId="0" applyFont="1" applyFill="1"/>
    <xf numFmtId="0" fontId="9" fillId="0" borderId="0" xfId="0" applyFont="1" applyFill="1" applyBorder="1"/>
    <xf numFmtId="0" fontId="0" fillId="0" borderId="0" xfId="0" applyFill="1"/>
    <xf numFmtId="164" fontId="9" fillId="0" borderId="21" xfId="0" applyNumberFormat="1" applyFont="1" applyFill="1" applyBorder="1"/>
    <xf numFmtId="164" fontId="9" fillId="0" borderId="22" xfId="0" applyNumberFormat="1" applyFont="1" applyFill="1" applyBorder="1"/>
    <xf numFmtId="164" fontId="5" fillId="0" borderId="23" xfId="0" applyNumberFormat="1" applyFont="1" applyBorder="1"/>
    <xf numFmtId="164" fontId="9" fillId="0" borderId="24" xfId="0" applyNumberFormat="1" applyFont="1" applyFill="1" applyBorder="1"/>
    <xf numFmtId="0" fontId="2" fillId="0" borderId="25" xfId="0" applyFont="1" applyBorder="1"/>
    <xf numFmtId="165" fontId="9" fillId="0" borderId="26" xfId="0" applyNumberFormat="1" applyFont="1" applyBorder="1"/>
    <xf numFmtId="164" fontId="5" fillId="0" borderId="26" xfId="0" applyNumberFormat="1" applyFont="1" applyBorder="1"/>
    <xf numFmtId="0" fontId="2" fillId="0" borderId="27" xfId="0" applyFont="1" applyBorder="1"/>
    <xf numFmtId="165" fontId="5" fillId="0" borderId="23" xfId="0" applyNumberFormat="1" applyFont="1" applyBorder="1"/>
    <xf numFmtId="164" fontId="5" fillId="0" borderId="28" xfId="0" applyNumberFormat="1" applyFont="1" applyBorder="1"/>
    <xf numFmtId="165" fontId="9" fillId="0" borderId="8" xfId="0" applyNumberFormat="1" applyFont="1" applyBorder="1"/>
    <xf numFmtId="164" fontId="2" fillId="2" borderId="29" xfId="0" applyNumberFormat="1" applyFont="1" applyFill="1" applyBorder="1"/>
    <xf numFmtId="164" fontId="10" fillId="0" borderId="30" xfId="0" applyNumberFormat="1" applyFont="1" applyFill="1" applyBorder="1"/>
    <xf numFmtId="3" fontId="0" fillId="0" borderId="0" xfId="0" applyNumberFormat="1"/>
    <xf numFmtId="164" fontId="24" fillId="0" borderId="21" xfId="0" applyNumberFormat="1" applyFont="1" applyBorder="1" applyAlignment="1">
      <alignment horizontal="right"/>
    </xf>
    <xf numFmtId="164" fontId="24" fillId="0" borderId="22" xfId="0" applyNumberFormat="1" applyFont="1" applyBorder="1" applyAlignment="1">
      <alignment horizontal="right"/>
    </xf>
    <xf numFmtId="164" fontId="24" fillId="0" borderId="24" xfId="0" applyNumberFormat="1" applyFont="1" applyBorder="1" applyAlignment="1">
      <alignment horizontal="right"/>
    </xf>
    <xf numFmtId="164" fontId="5" fillId="0" borderId="31" xfId="0" applyNumberFormat="1" applyFont="1" applyBorder="1"/>
    <xf numFmtId="167" fontId="9" fillId="0" borderId="32" xfId="0" applyNumberFormat="1" applyFont="1" applyBorder="1"/>
    <xf numFmtId="167" fontId="9" fillId="0" borderId="22" xfId="0" applyNumberFormat="1" applyFont="1" applyBorder="1"/>
    <xf numFmtId="167" fontId="9" fillId="0" borderId="24" xfId="0" applyNumberFormat="1" applyFont="1" applyBorder="1"/>
    <xf numFmtId="0" fontId="22" fillId="0" borderId="0" xfId="0" applyFont="1" applyBorder="1" applyAlignment="1">
      <alignment horizontal="center"/>
    </xf>
    <xf numFmtId="164" fontId="5" fillId="0" borderId="18" xfId="0" applyNumberFormat="1" applyFont="1" applyBorder="1"/>
    <xf numFmtId="164" fontId="5" fillId="0" borderId="19" xfId="0" applyNumberFormat="1" applyFont="1" applyBorder="1"/>
    <xf numFmtId="164" fontId="5" fillId="0" borderId="33" xfId="0" applyNumberFormat="1" applyFont="1" applyBorder="1"/>
    <xf numFmtId="164" fontId="2" fillId="0" borderId="34" xfId="0" applyNumberFormat="1" applyFont="1" applyBorder="1"/>
    <xf numFmtId="0" fontId="10" fillId="0" borderId="5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167" fontId="9" fillId="0" borderId="0" xfId="0" applyNumberFormat="1" applyFont="1"/>
    <xf numFmtId="164" fontId="5" fillId="0" borderId="19" xfId="0" applyNumberFormat="1" applyFont="1" applyFill="1" applyBorder="1"/>
    <xf numFmtId="164" fontId="5" fillId="0" borderId="35" xfId="0" applyNumberFormat="1" applyFont="1" applyFill="1" applyBorder="1"/>
    <xf numFmtId="164" fontId="5" fillId="0" borderId="31" xfId="0" applyNumberFormat="1" applyFont="1" applyFill="1" applyBorder="1"/>
    <xf numFmtId="164" fontId="0" fillId="0" borderId="0" xfId="0" applyNumberFormat="1" applyBorder="1"/>
    <xf numFmtId="164" fontId="10" fillId="0" borderId="5" xfId="0" applyNumberFormat="1" applyFont="1" applyFill="1" applyBorder="1"/>
    <xf numFmtId="0" fontId="10" fillId="2" borderId="36" xfId="0" applyFont="1" applyFill="1" applyBorder="1"/>
    <xf numFmtId="0" fontId="5" fillId="2" borderId="7" xfId="0" applyFont="1" applyFill="1" applyBorder="1"/>
    <xf numFmtId="0" fontId="2" fillId="0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4" fontId="5" fillId="0" borderId="13" xfId="0" applyNumberFormat="1" applyFont="1" applyFill="1" applyBorder="1"/>
    <xf numFmtId="4" fontId="5" fillId="0" borderId="14" xfId="0" applyNumberFormat="1" applyFont="1" applyFill="1" applyBorder="1"/>
    <xf numFmtId="4" fontId="5" fillId="0" borderId="37" xfId="0" applyNumberFormat="1" applyFont="1" applyFill="1" applyBorder="1"/>
    <xf numFmtId="4" fontId="5" fillId="0" borderId="38" xfId="0" applyNumberFormat="1" applyFont="1" applyFill="1" applyBorder="1"/>
    <xf numFmtId="4" fontId="5" fillId="0" borderId="28" xfId="0" applyNumberFormat="1" applyFont="1" applyFill="1" applyBorder="1"/>
    <xf numFmtId="4" fontId="2" fillId="0" borderId="15" xfId="0" applyNumberFormat="1" applyFont="1" applyFill="1" applyBorder="1"/>
    <xf numFmtId="164" fontId="3" fillId="0" borderId="39" xfId="0" applyNumberFormat="1" applyFont="1" applyFill="1" applyBorder="1"/>
    <xf numFmtId="164" fontId="3" fillId="0" borderId="40" xfId="0" applyNumberFormat="1" applyFont="1" applyFill="1" applyBorder="1"/>
    <xf numFmtId="164" fontId="10" fillId="0" borderId="2" xfId="0" applyNumberFormat="1" applyFont="1" applyBorder="1"/>
    <xf numFmtId="4" fontId="10" fillId="0" borderId="15" xfId="0" applyNumberFormat="1" applyFont="1" applyFill="1" applyBorder="1"/>
    <xf numFmtId="164" fontId="5" fillId="0" borderId="39" xfId="0" applyNumberFormat="1" applyFont="1" applyBorder="1"/>
    <xf numFmtId="164" fontId="5" fillId="0" borderId="40" xfId="0" applyNumberFormat="1" applyFont="1" applyBorder="1"/>
    <xf numFmtId="164" fontId="5" fillId="0" borderId="41" xfId="0" applyNumberFormat="1" applyFont="1" applyBorder="1"/>
    <xf numFmtId="164" fontId="5" fillId="0" borderId="42" xfId="0" applyNumberFormat="1" applyFont="1" applyBorder="1"/>
    <xf numFmtId="164" fontId="2" fillId="0" borderId="30" xfId="0" applyNumberFormat="1" applyFont="1" applyBorder="1"/>
    <xf numFmtId="164" fontId="2" fillId="0" borderId="12" xfId="0" applyNumberFormat="1" applyFont="1" applyBorder="1"/>
    <xf numFmtId="164" fontId="9" fillId="0" borderId="13" xfId="0" applyNumberFormat="1" applyFont="1" applyFill="1" applyBorder="1"/>
    <xf numFmtId="164" fontId="9" fillId="0" borderId="14" xfId="0" applyNumberFormat="1" applyFont="1" applyFill="1" applyBorder="1"/>
    <xf numFmtId="164" fontId="10" fillId="3" borderId="12" xfId="0" applyNumberFormat="1" applyFont="1" applyFill="1" applyBorder="1"/>
    <xf numFmtId="164" fontId="10" fillId="0" borderId="43" xfId="0" applyNumberFormat="1" applyFont="1" applyFill="1" applyBorder="1"/>
    <xf numFmtId="164" fontId="9" fillId="0" borderId="1" xfId="0" applyNumberFormat="1" applyFont="1" applyBorder="1"/>
    <xf numFmtId="164" fontId="9" fillId="0" borderId="3" xfId="0" applyNumberFormat="1" applyFont="1" applyBorder="1"/>
    <xf numFmtId="164" fontId="9" fillId="0" borderId="8" xfId="0" applyNumberFormat="1" applyFont="1" applyBorder="1"/>
    <xf numFmtId="164" fontId="9" fillId="4" borderId="16" xfId="0" applyNumberFormat="1" applyFont="1" applyFill="1" applyBorder="1"/>
    <xf numFmtId="164" fontId="9" fillId="4" borderId="17" xfId="0" applyNumberFormat="1" applyFont="1" applyFill="1" applyBorder="1"/>
    <xf numFmtId="164" fontId="10" fillId="0" borderId="30" xfId="0" applyNumberFormat="1" applyFont="1" applyBorder="1"/>
    <xf numFmtId="4" fontId="2" fillId="0" borderId="0" xfId="0" applyNumberFormat="1" applyFont="1" applyBorder="1"/>
    <xf numFmtId="164" fontId="2" fillId="2" borderId="9" xfId="0" applyNumberFormat="1" applyFont="1" applyFill="1" applyBorder="1"/>
    <xf numFmtId="164" fontId="2" fillId="2" borderId="10" xfId="0" applyNumberFormat="1" applyFont="1" applyFill="1" applyBorder="1"/>
    <xf numFmtId="4" fontId="9" fillId="0" borderId="1" xfId="0" applyNumberFormat="1" applyFont="1" applyBorder="1"/>
    <xf numFmtId="4" fontId="9" fillId="0" borderId="3" xfId="0" applyNumberFormat="1" applyFont="1" applyBorder="1"/>
    <xf numFmtId="4" fontId="9" fillId="0" borderId="8" xfId="0" applyNumberFormat="1" applyFont="1" applyBorder="1"/>
    <xf numFmtId="4" fontId="2" fillId="0" borderId="15" xfId="0" applyNumberFormat="1" applyFont="1" applyBorder="1"/>
    <xf numFmtId="164" fontId="3" fillId="5" borderId="12" xfId="0" applyNumberFormat="1" applyFont="1" applyFill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64" fontId="10" fillId="0" borderId="21" xfId="0" applyNumberFormat="1" applyFont="1" applyFill="1" applyBorder="1"/>
    <xf numFmtId="0" fontId="10" fillId="0" borderId="1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4" fontId="9" fillId="4" borderId="29" xfId="0" applyNumberFormat="1" applyFont="1" applyFill="1" applyBorder="1"/>
    <xf numFmtId="164" fontId="9" fillId="4" borderId="44" xfId="0" applyNumberFormat="1" applyFont="1" applyFill="1" applyBorder="1"/>
    <xf numFmtId="164" fontId="10" fillId="0" borderId="45" xfId="0" applyNumberFormat="1" applyFont="1" applyBorder="1"/>
    <xf numFmtId="4" fontId="2" fillId="0" borderId="45" xfId="0" applyNumberFormat="1" applyFont="1" applyFill="1" applyBorder="1"/>
    <xf numFmtId="4" fontId="2" fillId="0" borderId="2" xfId="0" applyNumberFormat="1" applyFont="1" applyFill="1" applyBorder="1"/>
    <xf numFmtId="0" fontId="31" fillId="0" borderId="0" xfId="0" applyFont="1"/>
    <xf numFmtId="0" fontId="31" fillId="0" borderId="0" xfId="0" applyFont="1" applyFill="1"/>
    <xf numFmtId="14" fontId="31" fillId="0" borderId="0" xfId="0" applyNumberFormat="1" applyFont="1"/>
    <xf numFmtId="164" fontId="9" fillId="5" borderId="28" xfId="0" applyNumberFormat="1" applyFont="1" applyFill="1" applyBorder="1"/>
    <xf numFmtId="167" fontId="10" fillId="0" borderId="2" xfId="0" applyNumberFormat="1" applyFont="1" applyBorder="1"/>
    <xf numFmtId="167" fontId="10" fillId="0" borderId="45" xfId="0" applyNumberFormat="1" applyFont="1" applyBorder="1"/>
    <xf numFmtId="167" fontId="9" fillId="0" borderId="0" xfId="0" applyNumberFormat="1" applyFont="1" applyFill="1" applyBorder="1"/>
    <xf numFmtId="164" fontId="9" fillId="0" borderId="21" xfId="0" applyNumberFormat="1" applyFont="1" applyBorder="1"/>
    <xf numFmtId="164" fontId="9" fillId="0" borderId="22" xfId="0" applyNumberFormat="1" applyFont="1" applyBorder="1"/>
    <xf numFmtId="164" fontId="9" fillId="0" borderId="24" xfId="0" applyNumberFormat="1" applyFont="1" applyBorder="1"/>
    <xf numFmtId="164" fontId="10" fillId="0" borderId="5" xfId="0" applyNumberFormat="1" applyFont="1" applyBorder="1"/>
    <xf numFmtId="0" fontId="32" fillId="0" borderId="0" xfId="0" applyFont="1"/>
    <xf numFmtId="0" fontId="10" fillId="0" borderId="3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164" fontId="2" fillId="2" borderId="44" xfId="0" applyNumberFormat="1" applyFont="1" applyFill="1" applyBorder="1"/>
    <xf numFmtId="4" fontId="5" fillId="0" borderId="0" xfId="0" applyNumberFormat="1" applyFont="1" applyBorder="1"/>
    <xf numFmtId="0" fontId="2" fillId="0" borderId="16" xfId="0" applyFont="1" applyBorder="1"/>
    <xf numFmtId="0" fontId="2" fillId="0" borderId="17" xfId="0" applyFont="1" applyBorder="1"/>
    <xf numFmtId="4" fontId="9" fillId="0" borderId="0" xfId="0" applyNumberFormat="1" applyFont="1"/>
    <xf numFmtId="4" fontId="0" fillId="0" borderId="0" xfId="0" applyNumberFormat="1"/>
    <xf numFmtId="4" fontId="2" fillId="0" borderId="46" xfId="0" applyNumberFormat="1" applyFont="1" applyFill="1" applyBorder="1"/>
    <xf numFmtId="164" fontId="9" fillId="0" borderId="47" xfId="0" applyNumberFormat="1" applyFont="1" applyFill="1" applyBorder="1"/>
    <xf numFmtId="164" fontId="9" fillId="0" borderId="48" xfId="0" applyNumberFormat="1" applyFont="1" applyFill="1" applyBorder="1"/>
    <xf numFmtId="164" fontId="9" fillId="0" borderId="49" xfId="0" applyNumberFormat="1" applyFont="1" applyFill="1" applyBorder="1"/>
    <xf numFmtId="0" fontId="20" fillId="0" borderId="0" xfId="0" applyFont="1" applyFill="1" applyBorder="1"/>
    <xf numFmtId="0" fontId="7" fillId="0" borderId="0" xfId="0" applyFont="1" applyFill="1"/>
    <xf numFmtId="0" fontId="1" fillId="0" borderId="0" xfId="0" applyFont="1" applyFill="1"/>
    <xf numFmtId="0" fontId="10" fillId="0" borderId="4" xfId="0" applyFont="1" applyFill="1" applyBorder="1" applyAlignment="1">
      <alignment horizontal="center" wrapText="1"/>
    </xf>
    <xf numFmtId="4" fontId="9" fillId="0" borderId="0" xfId="0" applyNumberFormat="1" applyFont="1" applyFill="1"/>
    <xf numFmtId="164" fontId="9" fillId="0" borderId="50" xfId="0" applyNumberFormat="1" applyFont="1" applyFill="1" applyBorder="1"/>
    <xf numFmtId="164" fontId="10" fillId="3" borderId="15" xfId="0" applyNumberFormat="1" applyFont="1" applyFill="1" applyBorder="1"/>
    <xf numFmtId="164" fontId="10" fillId="4" borderId="6" xfId="0" applyNumberFormat="1" applyFont="1" applyFill="1" applyBorder="1"/>
    <xf numFmtId="164" fontId="10" fillId="4" borderId="51" xfId="0" applyNumberFormat="1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0" fontId="9" fillId="4" borderId="6" xfId="0" applyFont="1" applyFill="1" applyBorder="1"/>
    <xf numFmtId="164" fontId="10" fillId="0" borderId="34" xfId="0" applyNumberFormat="1" applyFont="1" applyFill="1" applyBorder="1"/>
    <xf numFmtId="164" fontId="10" fillId="0" borderId="52" xfId="0" applyNumberFormat="1" applyFont="1" applyFill="1" applyBorder="1"/>
    <xf numFmtId="164" fontId="10" fillId="0" borderId="2" xfId="0" applyNumberFormat="1" applyFont="1" applyFill="1" applyBorder="1"/>
    <xf numFmtId="0" fontId="10" fillId="0" borderId="34" xfId="0" applyFont="1" applyBorder="1" applyAlignment="1">
      <alignment horizontal="center" wrapText="1"/>
    </xf>
    <xf numFmtId="164" fontId="10" fillId="0" borderId="15" xfId="0" applyNumberFormat="1" applyFont="1" applyFill="1" applyBorder="1"/>
    <xf numFmtId="164" fontId="10" fillId="0" borderId="46" xfId="0" applyNumberFormat="1" applyFont="1" applyFill="1" applyBorder="1"/>
    <xf numFmtId="164" fontId="10" fillId="3" borderId="53" xfId="0" applyNumberFormat="1" applyFont="1" applyFill="1" applyBorder="1"/>
    <xf numFmtId="164" fontId="9" fillId="0" borderId="15" xfId="0" applyNumberFormat="1" applyFont="1" applyFill="1" applyBorder="1"/>
    <xf numFmtId="4" fontId="9" fillId="0" borderId="0" xfId="0" applyNumberFormat="1" applyFont="1" applyFill="1" applyBorder="1"/>
    <xf numFmtId="164" fontId="9" fillId="0" borderId="0" xfId="0" applyNumberFormat="1" applyFont="1"/>
    <xf numFmtId="4" fontId="10" fillId="0" borderId="0" xfId="0" applyNumberFormat="1" applyFont="1" applyFill="1"/>
    <xf numFmtId="164" fontId="5" fillId="0" borderId="13" xfId="0" applyNumberFormat="1" applyFont="1" applyFill="1" applyBorder="1"/>
    <xf numFmtId="164" fontId="5" fillId="0" borderId="14" xfId="0" applyNumberFormat="1" applyFont="1" applyFill="1" applyBorder="1"/>
    <xf numFmtId="164" fontId="5" fillId="0" borderId="37" xfId="0" applyNumberFormat="1" applyFont="1" applyFill="1" applyBorder="1"/>
    <xf numFmtId="164" fontId="5" fillId="0" borderId="38" xfId="0" applyNumberFormat="1" applyFont="1" applyFill="1" applyBorder="1"/>
    <xf numFmtId="164" fontId="5" fillId="0" borderId="28" xfId="0" applyNumberFormat="1" applyFont="1" applyFill="1" applyBorder="1"/>
    <xf numFmtId="3" fontId="2" fillId="0" borderId="5" xfId="0" applyNumberFormat="1" applyFont="1" applyBorder="1"/>
    <xf numFmtId="164" fontId="10" fillId="2" borderId="16" xfId="0" applyNumberFormat="1" applyFont="1" applyFill="1" applyBorder="1"/>
    <xf numFmtId="164" fontId="10" fillId="2" borderId="17" xfId="0" applyNumberFormat="1" applyFont="1" applyFill="1" applyBorder="1"/>
    <xf numFmtId="164" fontId="10" fillId="2" borderId="54" xfId="0" applyNumberFormat="1" applyFont="1" applyFill="1" applyBorder="1"/>
    <xf numFmtId="164" fontId="10" fillId="2" borderId="29" xfId="0" applyNumberFormat="1" applyFont="1" applyFill="1" applyBorder="1"/>
    <xf numFmtId="4" fontId="9" fillId="0" borderId="13" xfId="0" applyNumberFormat="1" applyFont="1" applyFill="1" applyBorder="1"/>
    <xf numFmtId="4" fontId="9" fillId="0" borderId="14" xfId="0" applyNumberFormat="1" applyFont="1" applyFill="1" applyBorder="1"/>
    <xf numFmtId="4" fontId="9" fillId="0" borderId="28" xfId="0" applyNumberFormat="1" applyFont="1" applyFill="1" applyBorder="1"/>
    <xf numFmtId="4" fontId="10" fillId="0" borderId="0" xfId="0" applyNumberFormat="1" applyFont="1"/>
    <xf numFmtId="4" fontId="10" fillId="0" borderId="0" xfId="0" applyNumberFormat="1" applyFont="1" applyBorder="1"/>
    <xf numFmtId="164" fontId="9" fillId="0" borderId="43" xfId="0" applyNumberFormat="1" applyFont="1" applyBorder="1"/>
    <xf numFmtId="164" fontId="9" fillId="0" borderId="55" xfId="0" applyNumberFormat="1" applyFont="1" applyFill="1" applyBorder="1"/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164" fontId="9" fillId="5" borderId="42" xfId="0" applyNumberFormat="1" applyFont="1" applyFill="1" applyBorder="1"/>
    <xf numFmtId="4" fontId="10" fillId="0" borderId="12" xfId="0" applyNumberFormat="1" applyFont="1" applyBorder="1"/>
    <xf numFmtId="4" fontId="10" fillId="0" borderId="53" xfId="0" applyNumberFormat="1" applyFont="1" applyBorder="1"/>
    <xf numFmtId="164" fontId="0" fillId="0" borderId="0" xfId="0" applyNumberFormat="1"/>
    <xf numFmtId="0" fontId="2" fillId="0" borderId="56" xfId="0" applyFont="1" applyBorder="1"/>
    <xf numFmtId="164" fontId="2" fillId="0" borderId="57" xfId="0" applyNumberFormat="1" applyFont="1" applyBorder="1"/>
    <xf numFmtId="164" fontId="2" fillId="0" borderId="58" xfId="0" applyNumberFormat="1" applyFont="1" applyBorder="1"/>
    <xf numFmtId="164" fontId="2" fillId="0" borderId="59" xfId="0" applyNumberFormat="1" applyFont="1" applyBorder="1"/>
    <xf numFmtId="0" fontId="5" fillId="0" borderId="7" xfId="0" applyFont="1" applyFill="1" applyBorder="1"/>
    <xf numFmtId="4" fontId="24" fillId="0" borderId="3" xfId="0" applyNumberFormat="1" applyFont="1" applyFill="1" applyBorder="1" applyAlignment="1">
      <alignment horizontal="right"/>
    </xf>
    <xf numFmtId="4" fontId="24" fillId="0" borderId="1" xfId="0" applyNumberFormat="1" applyFont="1" applyFill="1" applyBorder="1" applyAlignment="1">
      <alignment horizontal="right"/>
    </xf>
    <xf numFmtId="4" fontId="24" fillId="0" borderId="8" xfId="0" applyNumberFormat="1" applyFont="1" applyFill="1" applyBorder="1" applyAlignment="1">
      <alignment horizontal="right"/>
    </xf>
    <xf numFmtId="4" fontId="24" fillId="0" borderId="23" xfId="0" applyNumberFormat="1" applyFont="1" applyFill="1" applyBorder="1" applyAlignment="1">
      <alignment horizontal="right"/>
    </xf>
    <xf numFmtId="0" fontId="10" fillId="6" borderId="6" xfId="0" applyFont="1" applyFill="1" applyBorder="1" applyAlignment="1">
      <alignment horizontal="center" wrapText="1"/>
    </xf>
    <xf numFmtId="164" fontId="10" fillId="6" borderId="60" xfId="0" applyNumberFormat="1" applyFont="1" applyFill="1" applyBorder="1"/>
    <xf numFmtId="164" fontId="10" fillId="6" borderId="61" xfId="0" applyNumberFormat="1" applyFont="1" applyFill="1" applyBorder="1"/>
    <xf numFmtId="164" fontId="10" fillId="6" borderId="62" xfId="0" applyNumberFormat="1" applyFont="1" applyFill="1" applyBorder="1"/>
    <xf numFmtId="164" fontId="10" fillId="6" borderId="6" xfId="0" applyNumberFormat="1" applyFont="1" applyFill="1" applyBorder="1"/>
    <xf numFmtId="164" fontId="2" fillId="6" borderId="9" xfId="0" applyNumberFormat="1" applyFont="1" applyFill="1" applyBorder="1"/>
    <xf numFmtId="164" fontId="2" fillId="6" borderId="10" xfId="0" applyNumberFormat="1" applyFont="1" applyFill="1" applyBorder="1"/>
    <xf numFmtId="164" fontId="10" fillId="6" borderId="34" xfId="0" applyNumberFormat="1" applyFont="1" applyFill="1" applyBorder="1"/>
    <xf numFmtId="164" fontId="10" fillId="6" borderId="51" xfId="0" applyNumberFormat="1" applyFont="1" applyFill="1" applyBorder="1"/>
    <xf numFmtId="164" fontId="10" fillId="7" borderId="16" xfId="0" applyNumberFormat="1" applyFont="1" applyFill="1" applyBorder="1"/>
    <xf numFmtId="164" fontId="10" fillId="7" borderId="17" xfId="0" applyNumberFormat="1" applyFont="1" applyFill="1" applyBorder="1"/>
    <xf numFmtId="164" fontId="10" fillId="7" borderId="29" xfId="0" applyNumberFormat="1" applyFont="1" applyFill="1" applyBorder="1"/>
    <xf numFmtId="164" fontId="2" fillId="7" borderId="9" xfId="0" applyNumberFormat="1" applyFont="1" applyFill="1" applyBorder="1"/>
    <xf numFmtId="164" fontId="2" fillId="7" borderId="10" xfId="0" applyNumberFormat="1" applyFont="1" applyFill="1" applyBorder="1"/>
    <xf numFmtId="164" fontId="10" fillId="7" borderId="6" xfId="0" applyNumberFormat="1" applyFont="1" applyFill="1" applyBorder="1"/>
    <xf numFmtId="164" fontId="10" fillId="7" borderId="51" xfId="0" applyNumberFormat="1" applyFont="1" applyFill="1" applyBorder="1"/>
    <xf numFmtId="170" fontId="9" fillId="0" borderId="16" xfId="1" applyNumberFormat="1" applyFont="1" applyBorder="1" applyAlignment="1">
      <alignment horizontal="right"/>
    </xf>
    <xf numFmtId="170" fontId="9" fillId="0" borderId="17" xfId="1" applyNumberFormat="1" applyFont="1" applyBorder="1" applyAlignment="1">
      <alignment horizontal="right"/>
    </xf>
    <xf numFmtId="170" fontId="9" fillId="0" borderId="29" xfId="1" applyNumberFormat="1" applyFont="1" applyBorder="1" applyAlignment="1">
      <alignment horizontal="right"/>
    </xf>
    <xf numFmtId="164" fontId="24" fillId="0" borderId="28" xfId="0" applyNumberFormat="1" applyFont="1" applyFill="1" applyBorder="1" applyAlignment="1">
      <alignment horizontal="right"/>
    </xf>
    <xf numFmtId="164" fontId="24" fillId="0" borderId="14" xfId="0" applyNumberFormat="1" applyFont="1" applyFill="1" applyBorder="1" applyAlignment="1">
      <alignment horizontal="right"/>
    </xf>
    <xf numFmtId="164" fontId="24" fillId="0" borderId="38" xfId="0" applyNumberFormat="1" applyFont="1" applyFill="1" applyBorder="1" applyAlignment="1">
      <alignment horizontal="right"/>
    </xf>
    <xf numFmtId="164" fontId="10" fillId="0" borderId="16" xfId="0" applyNumberFormat="1" applyFont="1" applyFill="1" applyBorder="1"/>
    <xf numFmtId="164" fontId="10" fillId="0" borderId="17" xfId="0" applyNumberFormat="1" applyFont="1" applyFill="1" applyBorder="1"/>
    <xf numFmtId="164" fontId="10" fillId="0" borderId="54" xfId="0" applyNumberFormat="1" applyFont="1" applyFill="1" applyBorder="1"/>
    <xf numFmtId="164" fontId="10" fillId="0" borderId="29" xfId="0" applyNumberFormat="1" applyFont="1" applyFill="1" applyBorder="1"/>
    <xf numFmtId="164" fontId="2" fillId="0" borderId="6" xfId="0" applyNumberFormat="1" applyFont="1" applyFill="1" applyBorder="1"/>
    <xf numFmtId="164" fontId="5" fillId="0" borderId="0" xfId="0" applyNumberFormat="1" applyFont="1" applyFill="1" applyBorder="1"/>
    <xf numFmtId="3" fontId="5" fillId="0" borderId="0" xfId="0" applyNumberFormat="1" applyFont="1" applyFill="1" applyBorder="1"/>
    <xf numFmtId="164" fontId="2" fillId="0" borderId="16" xfId="0" applyNumberFormat="1" applyFont="1" applyFill="1" applyBorder="1"/>
    <xf numFmtId="164" fontId="2" fillId="0" borderId="17" xfId="0" applyNumberFormat="1" applyFont="1" applyFill="1" applyBorder="1"/>
    <xf numFmtId="164" fontId="2" fillId="0" borderId="29" xfId="0" applyNumberFormat="1" applyFont="1" applyFill="1" applyBorder="1"/>
    <xf numFmtId="164" fontId="2" fillId="0" borderId="44" xfId="0" applyNumberFormat="1" applyFont="1" applyFill="1" applyBorder="1"/>
    <xf numFmtId="164" fontId="10" fillId="0" borderId="44" xfId="0" applyNumberFormat="1" applyFont="1" applyFill="1" applyBorder="1"/>
    <xf numFmtId="164" fontId="10" fillId="0" borderId="6" xfId="0" applyNumberFormat="1" applyFont="1" applyFill="1" applyBorder="1"/>
    <xf numFmtId="164" fontId="3" fillId="0" borderId="6" xfId="0" applyNumberFormat="1" applyFont="1" applyFill="1" applyBorder="1"/>
    <xf numFmtId="164" fontId="10" fillId="0" borderId="51" xfId="0" applyNumberFormat="1" applyFont="1" applyFill="1" applyBorder="1"/>
    <xf numFmtId="164" fontId="2" fillId="0" borderId="9" xfId="0" applyNumberFormat="1" applyFont="1" applyFill="1" applyBorder="1"/>
    <xf numFmtId="164" fontId="2" fillId="0" borderId="10" xfId="0" applyNumberFormat="1" applyFont="1" applyFill="1" applyBorder="1"/>
    <xf numFmtId="170" fontId="9" fillId="0" borderId="44" xfId="1" applyNumberFormat="1" applyFont="1" applyBorder="1" applyAlignment="1">
      <alignment horizontal="right"/>
    </xf>
    <xf numFmtId="164" fontId="24" fillId="0" borderId="13" xfId="0" applyNumberFormat="1" applyFont="1" applyFill="1" applyBorder="1" applyAlignment="1">
      <alignment horizontal="right"/>
    </xf>
    <xf numFmtId="0" fontId="2" fillId="7" borderId="30" xfId="0" applyFont="1" applyFill="1" applyBorder="1" applyAlignment="1">
      <alignment horizontal="center" wrapText="1"/>
    </xf>
    <xf numFmtId="164" fontId="10" fillId="7" borderId="9" xfId="0" applyNumberFormat="1" applyFont="1" applyFill="1" applyBorder="1"/>
    <xf numFmtId="164" fontId="10" fillId="7" borderId="10" xfId="0" applyNumberFormat="1" applyFont="1" applyFill="1" applyBorder="1"/>
    <xf numFmtId="164" fontId="10" fillId="7" borderId="11" xfId="0" applyNumberFormat="1" applyFont="1" applyFill="1" applyBorder="1"/>
    <xf numFmtId="4" fontId="9" fillId="0" borderId="60" xfId="0" applyNumberFormat="1" applyFont="1" applyBorder="1"/>
    <xf numFmtId="4" fontId="9" fillId="0" borderId="61" xfId="0" applyNumberFormat="1" applyFont="1" applyBorder="1"/>
    <xf numFmtId="4" fontId="9" fillId="0" borderId="63" xfId="0" applyNumberFormat="1" applyFont="1" applyBorder="1"/>
    <xf numFmtId="0" fontId="10" fillId="0" borderId="6" xfId="0" applyFont="1" applyFill="1" applyBorder="1" applyAlignment="1">
      <alignment horizontal="center" wrapText="1"/>
    </xf>
    <xf numFmtId="4" fontId="9" fillId="0" borderId="64" xfId="0" applyNumberFormat="1" applyFont="1" applyBorder="1"/>
    <xf numFmtId="4" fontId="9" fillId="0" borderId="62" xfId="0" applyNumberFormat="1" applyFont="1" applyBorder="1"/>
    <xf numFmtId="4" fontId="10" fillId="0" borderId="46" xfId="0" applyNumberFormat="1" applyFont="1" applyFill="1" applyBorder="1"/>
    <xf numFmtId="0" fontId="10" fillId="0" borderId="12" xfId="0" applyFont="1" applyBorder="1" applyAlignment="1">
      <alignment horizontal="center" wrapText="1"/>
    </xf>
    <xf numFmtId="164" fontId="9" fillId="0" borderId="39" xfId="0" applyNumberFormat="1" applyFont="1" applyBorder="1"/>
    <xf numFmtId="164" fontId="9" fillId="0" borderId="40" xfId="0" applyNumberFormat="1" applyFont="1" applyBorder="1"/>
    <xf numFmtId="164" fontId="9" fillId="0" borderId="53" xfId="0" applyNumberFormat="1" applyFont="1" applyBorder="1"/>
    <xf numFmtId="164" fontId="9" fillId="0" borderId="42" xfId="0" applyNumberFormat="1" applyFont="1" applyBorder="1"/>
    <xf numFmtId="4" fontId="10" fillId="0" borderId="4" xfId="0" applyNumberFormat="1" applyFont="1" applyBorder="1"/>
    <xf numFmtId="167" fontId="10" fillId="0" borderId="12" xfId="0" applyNumberFormat="1" applyFont="1" applyBorder="1"/>
    <xf numFmtId="4" fontId="10" fillId="0" borderId="60" xfId="0" applyNumberFormat="1" applyFont="1" applyBorder="1"/>
    <xf numFmtId="4" fontId="10" fillId="0" borderId="61" xfId="0" applyNumberFormat="1" applyFont="1" applyBorder="1"/>
    <xf numFmtId="4" fontId="10" fillId="0" borderId="63" xfId="0" applyNumberFormat="1" applyFont="1" applyBorder="1"/>
    <xf numFmtId="167" fontId="9" fillId="0" borderId="39" xfId="0" applyNumberFormat="1" applyFont="1" applyBorder="1"/>
    <xf numFmtId="167" fontId="9" fillId="0" borderId="40" xfId="0" applyNumberFormat="1" applyFont="1" applyBorder="1"/>
    <xf numFmtId="4" fontId="9" fillId="0" borderId="38" xfId="0" applyNumberFormat="1" applyFont="1" applyFill="1" applyBorder="1"/>
    <xf numFmtId="164" fontId="9" fillId="3" borderId="16" xfId="0" applyNumberFormat="1" applyFont="1" applyFill="1" applyBorder="1"/>
    <xf numFmtId="164" fontId="9" fillId="3" borderId="17" xfId="0" applyNumberFormat="1" applyFont="1" applyFill="1" applyBorder="1"/>
    <xf numFmtId="164" fontId="9" fillId="3" borderId="29" xfId="0" applyNumberFormat="1" applyFont="1" applyFill="1" applyBorder="1"/>
    <xf numFmtId="164" fontId="2" fillId="0" borderId="56" xfId="0" applyNumberFormat="1" applyFont="1" applyFill="1" applyBorder="1"/>
    <xf numFmtId="164" fontId="2" fillId="0" borderId="65" xfId="0" applyNumberFormat="1" applyFont="1" applyFill="1" applyBorder="1"/>
    <xf numFmtId="164" fontId="2" fillId="2" borderId="56" xfId="0" applyNumberFormat="1" applyFont="1" applyFill="1" applyBorder="1"/>
    <xf numFmtId="164" fontId="9" fillId="0" borderId="66" xfId="0" applyNumberFormat="1" applyFont="1" applyFill="1" applyBorder="1"/>
    <xf numFmtId="4" fontId="2" fillId="0" borderId="59" xfId="0" applyNumberFormat="1" applyFont="1" applyBorder="1"/>
    <xf numFmtId="164" fontId="3" fillId="0" borderId="67" xfId="0" applyNumberFormat="1" applyFont="1" applyFill="1" applyBorder="1"/>
    <xf numFmtId="164" fontId="2" fillId="2" borderId="65" xfId="0" applyNumberFormat="1" applyFont="1" applyFill="1" applyBorder="1"/>
    <xf numFmtId="4" fontId="2" fillId="0" borderId="59" xfId="0" applyNumberFormat="1" applyFont="1" applyFill="1" applyBorder="1"/>
    <xf numFmtId="0" fontId="9" fillId="4" borderId="56" xfId="0" applyFont="1" applyFill="1" applyBorder="1"/>
    <xf numFmtId="164" fontId="2" fillId="7" borderId="65" xfId="0" applyNumberFormat="1" applyFont="1" applyFill="1" applyBorder="1"/>
    <xf numFmtId="164" fontId="9" fillId="0" borderId="68" xfId="0" applyNumberFormat="1" applyFont="1" applyFill="1" applyBorder="1"/>
    <xf numFmtId="4" fontId="9" fillId="0" borderId="59" xfId="0" applyNumberFormat="1" applyFont="1" applyFill="1" applyBorder="1"/>
    <xf numFmtId="164" fontId="9" fillId="0" borderId="59" xfId="0" applyNumberFormat="1" applyFont="1" applyFill="1" applyBorder="1"/>
    <xf numFmtId="164" fontId="2" fillId="6" borderId="65" xfId="0" applyNumberFormat="1" applyFont="1" applyFill="1" applyBorder="1"/>
    <xf numFmtId="167" fontId="9" fillId="0" borderId="41" xfId="0" applyNumberFormat="1" applyFont="1" applyBorder="1"/>
    <xf numFmtId="164" fontId="2" fillId="0" borderId="35" xfId="0" applyNumberFormat="1" applyFont="1" applyBorder="1"/>
    <xf numFmtId="164" fontId="2" fillId="0" borderId="26" xfId="0" applyNumberFormat="1" applyFont="1" applyBorder="1"/>
    <xf numFmtId="164" fontId="2" fillId="0" borderId="37" xfId="0" applyNumberFormat="1" applyFont="1" applyBorder="1"/>
    <xf numFmtId="164" fontId="2" fillId="0" borderId="54" xfId="0" applyNumberFormat="1" applyFont="1" applyFill="1" applyBorder="1"/>
    <xf numFmtId="164" fontId="2" fillId="0" borderId="25" xfId="0" applyNumberFormat="1" applyFont="1" applyFill="1" applyBorder="1"/>
    <xf numFmtId="164" fontId="2" fillId="2" borderId="54" xfId="0" applyNumberFormat="1" applyFont="1" applyFill="1" applyBorder="1"/>
    <xf numFmtId="4" fontId="2" fillId="0" borderId="37" xfId="0" applyNumberFormat="1" applyFont="1" applyBorder="1"/>
    <xf numFmtId="164" fontId="3" fillId="0" borderId="41" xfId="0" applyNumberFormat="1" applyFont="1" applyFill="1" applyBorder="1"/>
    <xf numFmtId="164" fontId="2" fillId="2" borderId="25" xfId="0" applyNumberFormat="1" applyFont="1" applyFill="1" applyBorder="1"/>
    <xf numFmtId="4" fontId="2" fillId="0" borderId="37" xfId="0" applyNumberFormat="1" applyFont="1" applyFill="1" applyBorder="1"/>
    <xf numFmtId="0" fontId="9" fillId="4" borderId="54" xfId="0" applyFont="1" applyFill="1" applyBorder="1"/>
    <xf numFmtId="164" fontId="2" fillId="7" borderId="25" xfId="0" applyNumberFormat="1" applyFont="1" applyFill="1" applyBorder="1"/>
    <xf numFmtId="4" fontId="9" fillId="0" borderId="37" xfId="0" applyNumberFormat="1" applyFont="1" applyFill="1" applyBorder="1"/>
    <xf numFmtId="164" fontId="9" fillId="0" borderId="37" xfId="0" applyNumberFormat="1" applyFont="1" applyFill="1" applyBorder="1"/>
    <xf numFmtId="164" fontId="2" fillId="6" borderId="25" xfId="0" applyNumberFormat="1" applyFont="1" applyFill="1" applyBorder="1"/>
    <xf numFmtId="164" fontId="3" fillId="0" borderId="12" xfId="0" applyNumberFormat="1" applyFont="1" applyFill="1" applyBorder="1"/>
    <xf numFmtId="164" fontId="2" fillId="7" borderId="6" xfId="0" applyNumberFormat="1" applyFont="1" applyFill="1" applyBorder="1"/>
    <xf numFmtId="164" fontId="9" fillId="4" borderId="56" xfId="0" applyNumberFormat="1" applyFont="1" applyFill="1" applyBorder="1"/>
    <xf numFmtId="164" fontId="9" fillId="4" borderId="54" xfId="0" applyNumberFormat="1" applyFont="1" applyFill="1" applyBorder="1"/>
    <xf numFmtId="164" fontId="0" fillId="0" borderId="0" xfId="0" applyNumberFormat="1" applyFill="1"/>
    <xf numFmtId="0" fontId="10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0"/>
  <sheetViews>
    <sheetView tabSelected="1" zoomScale="80" zoomScaleNormal="80" workbookViewId="0">
      <selection sqref="A1:IV1"/>
    </sheetView>
  </sheetViews>
  <sheetFormatPr defaultRowHeight="12.75" x14ac:dyDescent="0.2"/>
  <cols>
    <col min="1" max="1" width="16.85546875" customWidth="1"/>
    <col min="2" max="2" width="8.7109375" hidden="1" customWidth="1"/>
    <col min="3" max="3" width="9.7109375" hidden="1" customWidth="1"/>
    <col min="4" max="4" width="8.28515625" hidden="1" customWidth="1"/>
    <col min="5" max="5" width="11.42578125" hidden="1" customWidth="1"/>
    <col min="6" max="6" width="7.5703125" hidden="1" customWidth="1"/>
    <col min="7" max="8" width="10.28515625" hidden="1" customWidth="1"/>
    <col min="9" max="9" width="11.140625" style="133" hidden="1" customWidth="1"/>
    <col min="10" max="10" width="10" style="133" customWidth="1"/>
    <col min="11" max="11" width="10.140625" customWidth="1"/>
    <col min="12" max="12" width="5.7109375" customWidth="1"/>
    <col min="13" max="13" width="10.28515625" customWidth="1"/>
    <col min="14" max="14" width="8.42578125" customWidth="1"/>
    <col min="15" max="15" width="10.7109375" customWidth="1"/>
    <col min="16" max="16" width="8.5703125" customWidth="1"/>
    <col min="17" max="17" width="9.85546875" customWidth="1"/>
    <col min="18" max="18" width="10.140625" customWidth="1"/>
    <col min="19" max="19" width="7.42578125" hidden="1" customWidth="1"/>
    <col min="20" max="20" width="9" customWidth="1"/>
    <col min="21" max="21" width="5.7109375" customWidth="1"/>
    <col min="22" max="22" width="10.28515625" customWidth="1"/>
    <col min="23" max="23" width="9.85546875" customWidth="1"/>
    <col min="24" max="24" width="8.5703125" style="35" customWidth="1"/>
    <col min="25" max="25" width="6.140625" customWidth="1"/>
    <col min="26" max="26" width="6" customWidth="1"/>
    <col min="27" max="27" width="9.28515625" customWidth="1"/>
    <col min="28" max="28" width="7.5703125" customWidth="1"/>
    <col min="29" max="29" width="9.5703125" customWidth="1"/>
    <col min="30" max="30" width="8.140625" style="133" customWidth="1"/>
    <col min="31" max="31" width="6.42578125" style="133" customWidth="1"/>
    <col min="32" max="32" width="6" style="133" customWidth="1"/>
    <col min="33" max="33" width="8.140625" style="133" customWidth="1"/>
    <col min="34" max="34" width="10.140625" customWidth="1"/>
    <col min="35" max="35" width="8.42578125" customWidth="1"/>
    <col min="36" max="36" width="5.85546875" customWidth="1"/>
    <col min="37" max="37" width="5.7109375" style="51" hidden="1" customWidth="1"/>
  </cols>
  <sheetData>
    <row r="1" spans="1:37" x14ac:dyDescent="0.2">
      <c r="A1" t="s">
        <v>121</v>
      </c>
    </row>
    <row r="3" spans="1:37" ht="18" x14ac:dyDescent="0.25">
      <c r="A3" s="27" t="s">
        <v>86</v>
      </c>
      <c r="B3" s="28"/>
      <c r="C3" s="27"/>
      <c r="D3" s="28"/>
      <c r="E3" s="28"/>
      <c r="F3" s="29"/>
      <c r="G3" s="29"/>
      <c r="H3" s="29"/>
      <c r="I3" s="30"/>
      <c r="J3" s="30"/>
      <c r="K3" s="29"/>
      <c r="L3" s="29"/>
      <c r="M3" s="29"/>
      <c r="N3" s="29"/>
      <c r="O3" s="28"/>
      <c r="P3" s="28"/>
      <c r="Q3" s="28"/>
      <c r="R3" s="29"/>
      <c r="S3" s="30"/>
      <c r="T3" s="29"/>
      <c r="U3" s="29"/>
      <c r="V3" s="29"/>
      <c r="W3" s="29"/>
      <c r="X3" s="28"/>
      <c r="Y3" s="30"/>
      <c r="Z3" s="31"/>
      <c r="AA3" s="31"/>
    </row>
    <row r="4" spans="1:37" s="42" customFormat="1" ht="13.5" customHeight="1" x14ac:dyDescent="0.25">
      <c r="A4" s="231"/>
      <c r="B4" s="34"/>
      <c r="C4" s="41"/>
      <c r="D4" s="3"/>
      <c r="E4" s="3"/>
      <c r="F4" s="1"/>
      <c r="G4" s="1"/>
      <c r="H4" s="1"/>
      <c r="I4" s="2"/>
      <c r="J4" s="2"/>
      <c r="K4" s="1"/>
      <c r="L4" s="1"/>
      <c r="M4" s="1"/>
      <c r="N4" s="1"/>
      <c r="O4" s="1"/>
      <c r="P4" s="1"/>
      <c r="Q4" s="1"/>
      <c r="R4" s="1"/>
      <c r="S4" s="2"/>
      <c r="T4" s="1"/>
      <c r="U4" s="1"/>
      <c r="V4" s="1"/>
      <c r="W4" s="1"/>
      <c r="X4" s="19"/>
      <c r="Y4" s="2"/>
      <c r="Z4" s="12"/>
      <c r="AA4" s="12"/>
      <c r="AD4" s="246"/>
      <c r="AE4" s="246"/>
      <c r="AF4" s="246"/>
      <c r="AG4" s="246"/>
      <c r="AK4" s="51"/>
    </row>
    <row r="5" spans="1:37" s="220" customFormat="1" ht="17.25" customHeight="1" x14ac:dyDescent="0.25">
      <c r="A5" s="24" t="s">
        <v>116</v>
      </c>
      <c r="B5" s="24"/>
      <c r="C5" s="24"/>
      <c r="D5" s="24"/>
      <c r="E5" s="24"/>
      <c r="I5" s="221"/>
      <c r="J5" s="221"/>
      <c r="S5" s="221"/>
      <c r="X5" s="24"/>
      <c r="Y5" s="221"/>
      <c r="Z5" s="222"/>
      <c r="AA5" s="222"/>
      <c r="AD5" s="221"/>
      <c r="AE5" s="221"/>
      <c r="AF5" s="221"/>
      <c r="AG5" s="221"/>
      <c r="AK5" s="51"/>
    </row>
    <row r="6" spans="1:37" s="54" customFormat="1" ht="15.75" x14ac:dyDescent="0.25">
      <c r="A6" s="24" t="s">
        <v>82</v>
      </c>
      <c r="B6" s="18"/>
      <c r="C6" s="18"/>
      <c r="D6" s="18"/>
      <c r="E6" s="18"/>
      <c r="F6" s="18"/>
      <c r="G6" s="18"/>
      <c r="H6" s="18"/>
      <c r="I6" s="32"/>
      <c r="J6" s="32"/>
      <c r="K6" s="18"/>
      <c r="L6" s="18"/>
      <c r="M6" s="18"/>
      <c r="N6" s="18"/>
      <c r="O6" s="18"/>
      <c r="P6" s="18"/>
      <c r="Q6" s="18"/>
      <c r="R6" s="18"/>
      <c r="S6" s="32"/>
      <c r="T6" s="18"/>
      <c r="U6" s="18"/>
      <c r="V6" s="33"/>
      <c r="W6" s="18"/>
      <c r="X6" s="20"/>
      <c r="Y6" s="32"/>
      <c r="Z6" s="18"/>
      <c r="AA6" s="18"/>
      <c r="AD6" s="247"/>
      <c r="AE6" s="247"/>
      <c r="AF6" s="247"/>
      <c r="AG6" s="247"/>
      <c r="AK6" s="51"/>
    </row>
    <row r="7" spans="1:37" ht="13.5" customHeight="1" thickBot="1" x14ac:dyDescent="0.25">
      <c r="A7" s="34"/>
      <c r="B7" s="34"/>
      <c r="C7" s="35"/>
      <c r="D7" s="3"/>
      <c r="E7" s="3"/>
      <c r="F7" s="1"/>
      <c r="G7" s="1"/>
      <c r="H7" s="1"/>
      <c r="I7" s="2"/>
      <c r="J7" s="2"/>
      <c r="K7" s="1"/>
      <c r="L7" s="1"/>
      <c r="M7" s="1"/>
      <c r="N7" s="1"/>
      <c r="O7" s="1"/>
      <c r="P7" s="1"/>
      <c r="Q7" s="1"/>
      <c r="R7" s="1"/>
      <c r="S7" s="2"/>
      <c r="T7" s="1"/>
      <c r="U7" s="1"/>
      <c r="V7" s="10"/>
      <c r="W7" s="1"/>
      <c r="X7" s="19"/>
      <c r="Y7" s="2"/>
      <c r="Z7" s="1"/>
      <c r="AA7" s="1"/>
    </row>
    <row r="8" spans="1:37" ht="15" customHeight="1" thickBot="1" x14ac:dyDescent="0.25">
      <c r="A8" s="1"/>
      <c r="B8" s="1"/>
      <c r="C8" s="1"/>
      <c r="D8" s="1"/>
      <c r="E8" s="1"/>
      <c r="F8" s="1"/>
      <c r="G8" s="1"/>
      <c r="H8" s="1"/>
      <c r="I8" s="2"/>
      <c r="J8" s="2"/>
      <c r="K8" s="1"/>
      <c r="M8" s="168" t="s">
        <v>107</v>
      </c>
      <c r="N8" s="169"/>
      <c r="O8" s="169"/>
      <c r="P8" s="169"/>
      <c r="Q8" s="169"/>
      <c r="R8" s="26"/>
      <c r="S8" s="4"/>
      <c r="T8" s="1"/>
      <c r="U8" s="1"/>
      <c r="V8" s="1"/>
      <c r="W8" s="1"/>
      <c r="X8" s="110"/>
      <c r="Y8" s="5"/>
      <c r="Z8" s="1"/>
      <c r="AA8" s="1"/>
      <c r="AI8" t="s">
        <v>70</v>
      </c>
    </row>
    <row r="9" spans="1:37" ht="118.9" customHeight="1" thickBot="1" x14ac:dyDescent="0.25">
      <c r="A9" s="287" t="s">
        <v>0</v>
      </c>
      <c r="B9" s="170" t="s">
        <v>80</v>
      </c>
      <c r="C9" s="171" t="s">
        <v>87</v>
      </c>
      <c r="D9" s="286" t="s">
        <v>60</v>
      </c>
      <c r="E9" s="286" t="s">
        <v>120</v>
      </c>
      <c r="F9" s="286" t="s">
        <v>88</v>
      </c>
      <c r="G9" s="285" t="s">
        <v>89</v>
      </c>
      <c r="H9" s="160" t="s">
        <v>111</v>
      </c>
      <c r="I9" s="213" t="s">
        <v>112</v>
      </c>
      <c r="J9" s="213" t="s">
        <v>113</v>
      </c>
      <c r="K9" s="214" t="s">
        <v>114</v>
      </c>
      <c r="L9" s="170" t="s">
        <v>83</v>
      </c>
      <c r="M9" s="171" t="s">
        <v>90</v>
      </c>
      <c r="N9" s="171" t="s">
        <v>1</v>
      </c>
      <c r="O9" s="161" t="s">
        <v>118</v>
      </c>
      <c r="P9" s="161" t="s">
        <v>91</v>
      </c>
      <c r="Q9" s="172" t="s">
        <v>92</v>
      </c>
      <c r="R9" s="234" t="s">
        <v>115</v>
      </c>
      <c r="S9" s="173" t="s">
        <v>93</v>
      </c>
      <c r="T9" s="171" t="s">
        <v>94</v>
      </c>
      <c r="U9" s="174" t="s">
        <v>95</v>
      </c>
      <c r="V9" s="233" t="s">
        <v>81</v>
      </c>
      <c r="W9" s="234" t="s">
        <v>96</v>
      </c>
      <c r="X9" s="175" t="s">
        <v>97</v>
      </c>
      <c r="Y9" s="174" t="s">
        <v>98</v>
      </c>
      <c r="Z9" s="174" t="s">
        <v>99</v>
      </c>
      <c r="AA9" s="260" t="s">
        <v>100</v>
      </c>
      <c r="AB9" s="214" t="s">
        <v>101</v>
      </c>
      <c r="AC9" s="342" t="s">
        <v>102</v>
      </c>
      <c r="AD9" s="349" t="s">
        <v>103</v>
      </c>
      <c r="AE9" s="248" t="s">
        <v>108</v>
      </c>
      <c r="AF9" s="172" t="s">
        <v>109</v>
      </c>
      <c r="AG9" s="79" t="s">
        <v>119</v>
      </c>
      <c r="AH9" s="301" t="s">
        <v>104</v>
      </c>
      <c r="AI9" s="175" t="s">
        <v>105</v>
      </c>
      <c r="AJ9" s="353" t="s">
        <v>106</v>
      </c>
      <c r="AK9" s="248" t="s">
        <v>110</v>
      </c>
    </row>
    <row r="10" spans="1:37" ht="13.5" thickBot="1" x14ac:dyDescent="0.25">
      <c r="A10" s="74"/>
      <c r="B10" s="6"/>
      <c r="C10" s="296"/>
      <c r="D10" s="56"/>
      <c r="E10" s="56"/>
      <c r="F10" s="56"/>
      <c r="G10" s="56"/>
      <c r="H10" s="155"/>
      <c r="I10" s="129"/>
      <c r="J10" s="129"/>
      <c r="K10" s="43"/>
      <c r="L10" s="1"/>
      <c r="M10" s="6"/>
      <c r="N10" s="6"/>
      <c r="O10" s="6"/>
      <c r="P10" s="6"/>
      <c r="Q10" s="6"/>
      <c r="R10" s="47"/>
      <c r="S10" s="7"/>
      <c r="T10" s="8"/>
      <c r="U10" s="6"/>
      <c r="V10" s="232"/>
      <c r="W10" s="47"/>
      <c r="X10" s="111"/>
      <c r="Y10" s="9"/>
      <c r="Z10" s="7"/>
      <c r="AA10" s="7"/>
      <c r="AD10" s="85"/>
      <c r="AE10" s="85"/>
      <c r="AF10" s="85"/>
      <c r="AG10" s="85"/>
      <c r="AH10" s="73"/>
      <c r="AI10" s="73"/>
      <c r="AJ10" s="73"/>
    </row>
    <row r="11" spans="1:37" x14ac:dyDescent="0.2">
      <c r="A11" s="59" t="s">
        <v>2</v>
      </c>
      <c r="B11" s="148">
        <v>0</v>
      </c>
      <c r="C11" s="317">
        <v>29486</v>
      </c>
      <c r="D11" s="57">
        <v>5.5384000000000002</v>
      </c>
      <c r="E11" s="297">
        <v>3394.25</v>
      </c>
      <c r="F11" s="341">
        <v>43</v>
      </c>
      <c r="G11" s="297">
        <v>18911.185000000001</v>
      </c>
      <c r="H11" s="323">
        <v>81362.38</v>
      </c>
      <c r="I11" s="330">
        <v>88497</v>
      </c>
      <c r="J11" s="323">
        <v>99650.87</v>
      </c>
      <c r="K11" s="199">
        <v>108809</v>
      </c>
      <c r="L11" s="156">
        <v>0</v>
      </c>
      <c r="M11" s="16">
        <v>29931.41</v>
      </c>
      <c r="N11" s="16">
        <v>4942.6099999999997</v>
      </c>
      <c r="O11" s="16">
        <v>32104.880000000001</v>
      </c>
      <c r="P11" s="16">
        <v>13644.44</v>
      </c>
      <c r="Q11" s="186">
        <v>874.67</v>
      </c>
      <c r="R11" s="274">
        <v>81498.009999999995</v>
      </c>
      <c r="S11" s="134">
        <v>100.16669866343632</v>
      </c>
      <c r="T11" s="197">
        <v>135.6299999999901</v>
      </c>
      <c r="U11" s="206">
        <v>2.7639561147663296</v>
      </c>
      <c r="V11" s="223">
        <v>6959.9900000000052</v>
      </c>
      <c r="W11" s="89">
        <v>88458</v>
      </c>
      <c r="X11" s="156">
        <v>-39</v>
      </c>
      <c r="Y11" s="16">
        <v>99.95593070951557</v>
      </c>
      <c r="Z11" s="176">
        <v>3</v>
      </c>
      <c r="AA11" s="268">
        <v>-11192.869999999995</v>
      </c>
      <c r="AB11" s="199">
        <v>11192.869999999995</v>
      </c>
      <c r="AC11" s="343">
        <v>99650.87</v>
      </c>
      <c r="AD11" s="134">
        <v>0</v>
      </c>
      <c r="AE11" s="242">
        <v>100</v>
      </c>
      <c r="AF11" s="278">
        <v>3.379599470935359</v>
      </c>
      <c r="AG11" s="366">
        <v>10861.6</v>
      </c>
      <c r="AH11" s="302">
        <v>110512</v>
      </c>
      <c r="AI11" s="227">
        <v>1703</v>
      </c>
      <c r="AJ11" s="354">
        <v>101.5651278846419</v>
      </c>
      <c r="AK11" s="346">
        <f>AH11/C11</f>
        <v>3.747948178796717</v>
      </c>
    </row>
    <row r="12" spans="1:37" x14ac:dyDescent="0.2">
      <c r="A12" s="60" t="s">
        <v>3</v>
      </c>
      <c r="B12" s="149"/>
      <c r="C12" s="318">
        <v>49692</v>
      </c>
      <c r="D12" s="58">
        <v>4.1852</v>
      </c>
      <c r="E12" s="298">
        <v>4955.75</v>
      </c>
      <c r="F12" s="321">
        <v>58.6</v>
      </c>
      <c r="G12" s="298">
        <v>13868.298000000001</v>
      </c>
      <c r="H12" s="324">
        <v>119538.13</v>
      </c>
      <c r="I12" s="331">
        <v>148872</v>
      </c>
      <c r="J12" s="324">
        <v>148872</v>
      </c>
      <c r="K12" s="200">
        <v>162107</v>
      </c>
      <c r="L12" s="157">
        <v>0</v>
      </c>
      <c r="M12" s="13">
        <v>50442.64</v>
      </c>
      <c r="N12" s="13">
        <v>3734.98</v>
      </c>
      <c r="O12" s="13">
        <v>46874.5</v>
      </c>
      <c r="P12" s="13">
        <v>18594.509999999998</v>
      </c>
      <c r="Q12" s="187">
        <v>641.42999999999995</v>
      </c>
      <c r="R12" s="275">
        <v>120288.06</v>
      </c>
      <c r="S12" s="135">
        <v>100.6273563088196</v>
      </c>
      <c r="T12" s="196">
        <v>749.92999999999302</v>
      </c>
      <c r="U12" s="205">
        <v>2.4206725428640423</v>
      </c>
      <c r="V12" s="223">
        <v>28787.940000000002</v>
      </c>
      <c r="W12" s="90">
        <v>149076</v>
      </c>
      <c r="X12" s="157">
        <v>204</v>
      </c>
      <c r="Y12" s="13">
        <v>100.13703046912785</v>
      </c>
      <c r="Z12" s="177">
        <v>3</v>
      </c>
      <c r="AA12" s="269">
        <v>204</v>
      </c>
      <c r="AB12" s="200">
        <v>0</v>
      </c>
      <c r="AC12" s="344">
        <v>149076</v>
      </c>
      <c r="AD12" s="135">
        <v>204</v>
      </c>
      <c r="AE12" s="244">
        <v>100.13703046912785</v>
      </c>
      <c r="AF12" s="279">
        <v>3</v>
      </c>
      <c r="AG12" s="367">
        <v>15858.4</v>
      </c>
      <c r="AH12" s="303">
        <v>164934</v>
      </c>
      <c r="AI12" s="228">
        <v>2827</v>
      </c>
      <c r="AJ12" s="355">
        <v>101.74390988667979</v>
      </c>
      <c r="AK12" s="347">
        <f t="shared" ref="AK12:AK73" si="0">AH12/C12</f>
        <v>3.3191258150205263</v>
      </c>
    </row>
    <row r="13" spans="1:37" x14ac:dyDescent="0.2">
      <c r="A13" s="60" t="s">
        <v>4</v>
      </c>
      <c r="B13" s="149"/>
      <c r="C13" s="318">
        <v>75309</v>
      </c>
      <c r="D13" s="58">
        <v>6.4835000000000003</v>
      </c>
      <c r="E13" s="298">
        <v>6717.75</v>
      </c>
      <c r="F13" s="321">
        <v>62.3</v>
      </c>
      <c r="G13" s="298">
        <v>38681.913</v>
      </c>
      <c r="H13" s="324">
        <v>163836.19</v>
      </c>
      <c r="I13" s="331">
        <v>223677</v>
      </c>
      <c r="J13" s="324">
        <v>223677</v>
      </c>
      <c r="K13" s="200">
        <v>241295</v>
      </c>
      <c r="L13" s="157">
        <v>0</v>
      </c>
      <c r="M13" s="13">
        <v>76446.61</v>
      </c>
      <c r="N13" s="13">
        <v>5786.04</v>
      </c>
      <c r="O13" s="13">
        <v>63540.56</v>
      </c>
      <c r="P13" s="13">
        <v>19768.57</v>
      </c>
      <c r="Q13" s="187">
        <v>1789.1</v>
      </c>
      <c r="R13" s="275">
        <v>167330.88</v>
      </c>
      <c r="S13" s="135">
        <v>102.13303910448602</v>
      </c>
      <c r="T13" s="196">
        <v>3494.6900000000023</v>
      </c>
      <c r="U13" s="205">
        <v>2.2219240728199816</v>
      </c>
      <c r="V13" s="223">
        <v>58596.119999999995</v>
      </c>
      <c r="W13" s="90">
        <v>225927</v>
      </c>
      <c r="X13" s="157">
        <v>2250</v>
      </c>
      <c r="Y13" s="13">
        <v>101.00591477889994</v>
      </c>
      <c r="Z13" s="177">
        <v>3</v>
      </c>
      <c r="AA13" s="269">
        <v>2250</v>
      </c>
      <c r="AB13" s="200">
        <v>0</v>
      </c>
      <c r="AC13" s="344">
        <v>225927</v>
      </c>
      <c r="AD13" s="135">
        <v>2250</v>
      </c>
      <c r="AE13" s="244">
        <v>101.00591477889994</v>
      </c>
      <c r="AF13" s="279">
        <v>3</v>
      </c>
      <c r="AG13" s="367">
        <v>21496.799999999999</v>
      </c>
      <c r="AH13" s="303">
        <v>247424</v>
      </c>
      <c r="AI13" s="228">
        <v>6129</v>
      </c>
      <c r="AJ13" s="355">
        <v>102.54004434406016</v>
      </c>
      <c r="AK13" s="347">
        <f t="shared" si="0"/>
        <v>3.2854506101528371</v>
      </c>
    </row>
    <row r="14" spans="1:37" x14ac:dyDescent="0.2">
      <c r="A14" s="60" t="s">
        <v>5</v>
      </c>
      <c r="B14" s="149"/>
      <c r="C14" s="318">
        <v>130901</v>
      </c>
      <c r="D14" s="58">
        <v>24.200099999999999</v>
      </c>
      <c r="E14" s="298">
        <v>13454.5</v>
      </c>
      <c r="F14" s="321">
        <v>286.10000000000002</v>
      </c>
      <c r="G14" s="298">
        <v>417775.73100000003</v>
      </c>
      <c r="H14" s="324">
        <v>387950.03</v>
      </c>
      <c r="I14" s="331">
        <v>387950.03</v>
      </c>
      <c r="J14" s="324">
        <v>387950.03</v>
      </c>
      <c r="K14" s="200">
        <v>423975</v>
      </c>
      <c r="L14" s="157">
        <v>0</v>
      </c>
      <c r="M14" s="13">
        <v>132878.37</v>
      </c>
      <c r="N14" s="13">
        <v>21596.79</v>
      </c>
      <c r="O14" s="13">
        <v>127260.84</v>
      </c>
      <c r="P14" s="13">
        <v>90783.09</v>
      </c>
      <c r="Q14" s="187">
        <v>19322.77</v>
      </c>
      <c r="R14" s="275">
        <v>391841.86</v>
      </c>
      <c r="S14" s="135">
        <v>101.00317816704383</v>
      </c>
      <c r="T14" s="196">
        <v>3891.8299999999581</v>
      </c>
      <c r="U14" s="205">
        <v>2.9934214406307054</v>
      </c>
      <c r="V14" s="223">
        <v>861.14000000001397</v>
      </c>
      <c r="W14" s="90">
        <v>392703</v>
      </c>
      <c r="X14" s="157">
        <v>4752.9699999999721</v>
      </c>
      <c r="Y14" s="13">
        <v>101.22515005347465</v>
      </c>
      <c r="Z14" s="177">
        <v>3</v>
      </c>
      <c r="AA14" s="269">
        <v>4752.9699999999721</v>
      </c>
      <c r="AB14" s="200">
        <v>0</v>
      </c>
      <c r="AC14" s="344">
        <v>392703</v>
      </c>
      <c r="AD14" s="135">
        <v>4752.9699999999721</v>
      </c>
      <c r="AE14" s="244">
        <v>101.22515005347465</v>
      </c>
      <c r="AF14" s="279">
        <v>3</v>
      </c>
      <c r="AG14" s="367">
        <v>43054.400000000001</v>
      </c>
      <c r="AH14" s="303">
        <v>435757</v>
      </c>
      <c r="AI14" s="228">
        <v>11782</v>
      </c>
      <c r="AJ14" s="355">
        <v>102.7789374373489</v>
      </c>
      <c r="AK14" s="347">
        <f t="shared" si="0"/>
        <v>3.3289050503815862</v>
      </c>
    </row>
    <row r="15" spans="1:37" x14ac:dyDescent="0.2">
      <c r="A15" s="60" t="s">
        <v>6</v>
      </c>
      <c r="B15" s="149"/>
      <c r="C15" s="318">
        <v>86432</v>
      </c>
      <c r="D15" s="58">
        <v>27.498000000000001</v>
      </c>
      <c r="E15" s="298">
        <v>7761.25</v>
      </c>
      <c r="F15" s="321">
        <v>90.5</v>
      </c>
      <c r="G15" s="298">
        <v>380412.36200000002</v>
      </c>
      <c r="H15" s="324">
        <v>229364.25</v>
      </c>
      <c r="I15" s="331">
        <v>255828</v>
      </c>
      <c r="J15" s="324">
        <v>255828</v>
      </c>
      <c r="K15" s="200">
        <v>276598</v>
      </c>
      <c r="L15" s="157">
        <v>0</v>
      </c>
      <c r="M15" s="13">
        <v>87737.63</v>
      </c>
      <c r="N15" s="13">
        <v>24539.919999999998</v>
      </c>
      <c r="O15" s="13">
        <v>73410.62</v>
      </c>
      <c r="P15" s="13">
        <v>28716.78</v>
      </c>
      <c r="Q15" s="187">
        <v>17594.650000000001</v>
      </c>
      <c r="R15" s="275">
        <v>231999.6</v>
      </c>
      <c r="S15" s="135">
        <v>101.14898027918476</v>
      </c>
      <c r="T15" s="196">
        <v>2635.3500000000058</v>
      </c>
      <c r="U15" s="205">
        <v>2.6841864124398374</v>
      </c>
      <c r="V15" s="223">
        <v>27296.399999999994</v>
      </c>
      <c r="W15" s="90">
        <v>259296</v>
      </c>
      <c r="X15" s="157">
        <v>3468</v>
      </c>
      <c r="Y15" s="13">
        <v>101.35559829260283</v>
      </c>
      <c r="Z15" s="177">
        <v>3</v>
      </c>
      <c r="AA15" s="269">
        <v>3468</v>
      </c>
      <c r="AB15" s="200">
        <v>0</v>
      </c>
      <c r="AC15" s="344">
        <v>259296</v>
      </c>
      <c r="AD15" s="135">
        <v>3468</v>
      </c>
      <c r="AE15" s="244">
        <v>101.35559829260283</v>
      </c>
      <c r="AF15" s="279">
        <v>3</v>
      </c>
      <c r="AG15" s="367">
        <v>24836</v>
      </c>
      <c r="AH15" s="303">
        <v>284132</v>
      </c>
      <c r="AI15" s="228">
        <v>7534</v>
      </c>
      <c r="AJ15" s="355">
        <v>102.72380855971481</v>
      </c>
      <c r="AK15" s="347">
        <f t="shared" si="0"/>
        <v>3.287347278785635</v>
      </c>
    </row>
    <row r="16" spans="1:37" x14ac:dyDescent="0.2">
      <c r="A16" s="60" t="s">
        <v>7</v>
      </c>
      <c r="B16" s="149"/>
      <c r="C16" s="318">
        <v>105622</v>
      </c>
      <c r="D16" s="58">
        <v>41.561100000000003</v>
      </c>
      <c r="E16" s="298">
        <v>11726.5</v>
      </c>
      <c r="F16" s="321">
        <v>209</v>
      </c>
      <c r="G16" s="298">
        <v>674703.397</v>
      </c>
      <c r="H16" s="324">
        <v>348463.98</v>
      </c>
      <c r="I16" s="331">
        <v>348463.98</v>
      </c>
      <c r="J16" s="324">
        <v>348463.98</v>
      </c>
      <c r="K16" s="200">
        <v>379605</v>
      </c>
      <c r="L16" s="157">
        <v>0</v>
      </c>
      <c r="M16" s="13">
        <v>107217.51</v>
      </c>
      <c r="N16" s="13">
        <v>37090.199999999997</v>
      </c>
      <c r="O16" s="13">
        <v>110916.37</v>
      </c>
      <c r="P16" s="13">
        <v>66318.3</v>
      </c>
      <c r="Q16" s="187">
        <v>31206.07</v>
      </c>
      <c r="R16" s="275">
        <v>352748.45</v>
      </c>
      <c r="S16" s="135">
        <v>101.2295302372429</v>
      </c>
      <c r="T16" s="196">
        <v>4284.4700000000303</v>
      </c>
      <c r="U16" s="205">
        <v>3.3397251519569786</v>
      </c>
      <c r="V16" s="223">
        <v>0</v>
      </c>
      <c r="W16" s="90">
        <v>352748.45</v>
      </c>
      <c r="X16" s="157">
        <v>4284.4700000000303</v>
      </c>
      <c r="Y16" s="13">
        <v>101.2295302372429</v>
      </c>
      <c r="Z16" s="177">
        <v>3.3397251519569786</v>
      </c>
      <c r="AA16" s="269">
        <v>4284.4700000000303</v>
      </c>
      <c r="AB16" s="200">
        <v>0</v>
      </c>
      <c r="AC16" s="344">
        <v>352748.45</v>
      </c>
      <c r="AD16" s="135">
        <v>4284.4700000000303</v>
      </c>
      <c r="AE16" s="244">
        <v>101.2295302372429</v>
      </c>
      <c r="AF16" s="279">
        <v>3.3397251519569786</v>
      </c>
      <c r="AG16" s="367">
        <v>37524.800000000003</v>
      </c>
      <c r="AH16" s="303">
        <v>390273</v>
      </c>
      <c r="AI16" s="228">
        <v>10668</v>
      </c>
      <c r="AJ16" s="355">
        <v>102.81028964318173</v>
      </c>
      <c r="AK16" s="347">
        <f t="shared" si="0"/>
        <v>3.6949972543598872</v>
      </c>
    </row>
    <row r="17" spans="1:37" x14ac:dyDescent="0.2">
      <c r="A17" s="60" t="s">
        <v>8</v>
      </c>
      <c r="B17" s="149"/>
      <c r="C17" s="318">
        <v>44793</v>
      </c>
      <c r="D17" s="58">
        <v>7.0949999999999998</v>
      </c>
      <c r="E17" s="298">
        <v>4523.5</v>
      </c>
      <c r="F17" s="321">
        <v>9.5</v>
      </c>
      <c r="G17" s="298">
        <v>6529.5839999999998</v>
      </c>
      <c r="H17" s="324">
        <v>95395.94</v>
      </c>
      <c r="I17" s="331">
        <v>132102</v>
      </c>
      <c r="J17" s="324">
        <v>132102</v>
      </c>
      <c r="K17" s="200">
        <v>143948</v>
      </c>
      <c r="L17" s="157">
        <v>0</v>
      </c>
      <c r="M17" s="13">
        <v>45469.64</v>
      </c>
      <c r="N17" s="13">
        <v>6331.76</v>
      </c>
      <c r="O17" s="13">
        <v>42786.01</v>
      </c>
      <c r="P17" s="13">
        <v>3014.47</v>
      </c>
      <c r="Q17" s="187">
        <v>302</v>
      </c>
      <c r="R17" s="275">
        <v>97903.88</v>
      </c>
      <c r="S17" s="135">
        <v>102.62897980773606</v>
      </c>
      <c r="T17" s="196">
        <v>2507.9400000000023</v>
      </c>
      <c r="U17" s="205">
        <v>2.1856959792824773</v>
      </c>
      <c r="V17" s="223">
        <v>36475.119999999995</v>
      </c>
      <c r="W17" s="90">
        <v>134379</v>
      </c>
      <c r="X17" s="157">
        <v>2277</v>
      </c>
      <c r="Y17" s="13">
        <v>101.72366807466958</v>
      </c>
      <c r="Z17" s="177">
        <v>3</v>
      </c>
      <c r="AA17" s="269">
        <v>2277</v>
      </c>
      <c r="AB17" s="200">
        <v>0</v>
      </c>
      <c r="AC17" s="344">
        <v>134379</v>
      </c>
      <c r="AD17" s="135">
        <v>2277</v>
      </c>
      <c r="AE17" s="244">
        <v>101.72366807466958</v>
      </c>
      <c r="AF17" s="279">
        <v>3</v>
      </c>
      <c r="AG17" s="367">
        <v>14475.2</v>
      </c>
      <c r="AH17" s="303">
        <v>148854</v>
      </c>
      <c r="AI17" s="228">
        <v>4906</v>
      </c>
      <c r="AJ17" s="355">
        <v>103.40817517436854</v>
      </c>
      <c r="AK17" s="347">
        <f t="shared" si="0"/>
        <v>3.3231531712544369</v>
      </c>
    </row>
    <row r="18" spans="1:37" x14ac:dyDescent="0.2">
      <c r="A18" s="60" t="s">
        <v>9</v>
      </c>
      <c r="B18" s="149"/>
      <c r="C18" s="318">
        <v>105586</v>
      </c>
      <c r="D18" s="58">
        <v>21.7971</v>
      </c>
      <c r="E18" s="298">
        <v>11144.75</v>
      </c>
      <c r="F18" s="321">
        <v>208</v>
      </c>
      <c r="G18" s="298">
        <v>240738.446</v>
      </c>
      <c r="H18" s="324">
        <v>283328.63</v>
      </c>
      <c r="I18" s="331">
        <v>315435</v>
      </c>
      <c r="J18" s="324">
        <v>315435</v>
      </c>
      <c r="K18" s="200">
        <v>345276</v>
      </c>
      <c r="L18" s="157">
        <v>0</v>
      </c>
      <c r="M18" s="13">
        <v>107180.97</v>
      </c>
      <c r="N18" s="13">
        <v>19452.29</v>
      </c>
      <c r="O18" s="13">
        <v>105413.82</v>
      </c>
      <c r="P18" s="13">
        <v>66000.990000000005</v>
      </c>
      <c r="Q18" s="187">
        <v>11134.52</v>
      </c>
      <c r="R18" s="275">
        <v>309182.59000000003</v>
      </c>
      <c r="S18" s="135">
        <v>109.12507853512723</v>
      </c>
      <c r="T18" s="196">
        <v>25853.960000000021</v>
      </c>
      <c r="U18" s="205">
        <v>2.928253651052223</v>
      </c>
      <c r="V18" s="223">
        <v>7575.4099999999744</v>
      </c>
      <c r="W18" s="90">
        <v>316758</v>
      </c>
      <c r="X18" s="163">
        <v>1323</v>
      </c>
      <c r="Y18" s="13">
        <v>100.41942079984783</v>
      </c>
      <c r="Z18" s="177">
        <v>3</v>
      </c>
      <c r="AA18" s="269">
        <v>1323</v>
      </c>
      <c r="AB18" s="200">
        <v>0</v>
      </c>
      <c r="AC18" s="344">
        <v>316758</v>
      </c>
      <c r="AD18" s="135">
        <v>1323</v>
      </c>
      <c r="AE18" s="244">
        <v>100.41942079984783</v>
      </c>
      <c r="AF18" s="279">
        <v>3</v>
      </c>
      <c r="AG18" s="367">
        <v>35663.199999999997</v>
      </c>
      <c r="AH18" s="303">
        <v>352421</v>
      </c>
      <c r="AI18" s="228">
        <v>7145</v>
      </c>
      <c r="AJ18" s="355">
        <v>102.06935900554919</v>
      </c>
      <c r="AK18" s="347">
        <f t="shared" si="0"/>
        <v>3.3377625821605137</v>
      </c>
    </row>
    <row r="19" spans="1:37" x14ac:dyDescent="0.2">
      <c r="A19" s="60" t="s">
        <v>10</v>
      </c>
      <c r="B19" s="149"/>
      <c r="C19" s="318">
        <v>59174</v>
      </c>
      <c r="D19" s="58">
        <v>13.3072</v>
      </c>
      <c r="E19" s="298">
        <v>4995</v>
      </c>
      <c r="F19" s="321">
        <v>117</v>
      </c>
      <c r="G19" s="298">
        <v>203945.89799999999</v>
      </c>
      <c r="H19" s="324">
        <v>164207.19</v>
      </c>
      <c r="I19" s="331">
        <v>174150</v>
      </c>
      <c r="J19" s="324">
        <v>174150</v>
      </c>
      <c r="K19" s="200">
        <v>187315</v>
      </c>
      <c r="L19" s="157">
        <v>0</v>
      </c>
      <c r="M19" s="13">
        <v>60067.87</v>
      </c>
      <c r="N19" s="13">
        <v>11875.69</v>
      </c>
      <c r="O19" s="13">
        <v>47245.75</v>
      </c>
      <c r="P19" s="13">
        <v>37125.56</v>
      </c>
      <c r="Q19" s="187">
        <v>9432.81</v>
      </c>
      <c r="R19" s="275">
        <v>165747.68</v>
      </c>
      <c r="S19" s="135">
        <v>100.93813797069421</v>
      </c>
      <c r="T19" s="196">
        <v>1540.4899999999907</v>
      </c>
      <c r="U19" s="205">
        <v>2.8010220705039375</v>
      </c>
      <c r="V19" s="223">
        <v>11774.320000000007</v>
      </c>
      <c r="W19" s="90">
        <v>177522</v>
      </c>
      <c r="X19" s="163">
        <v>3372</v>
      </c>
      <c r="Y19" s="13">
        <v>101.93626184323858</v>
      </c>
      <c r="Z19" s="177">
        <v>3</v>
      </c>
      <c r="AA19" s="269">
        <v>3372</v>
      </c>
      <c r="AB19" s="200">
        <v>0</v>
      </c>
      <c r="AC19" s="344">
        <v>177522</v>
      </c>
      <c r="AD19" s="135">
        <v>3372</v>
      </c>
      <c r="AE19" s="244">
        <v>101.93626184323858</v>
      </c>
      <c r="AF19" s="279">
        <v>3</v>
      </c>
      <c r="AG19" s="367">
        <v>15984</v>
      </c>
      <c r="AH19" s="303">
        <v>193506</v>
      </c>
      <c r="AI19" s="228">
        <v>6191</v>
      </c>
      <c r="AJ19" s="355">
        <v>103.305127726023</v>
      </c>
      <c r="AK19" s="347">
        <f t="shared" si="0"/>
        <v>3.2701186331834928</v>
      </c>
    </row>
    <row r="20" spans="1:37" x14ac:dyDescent="0.2">
      <c r="A20" s="60" t="s">
        <v>11</v>
      </c>
      <c r="B20" s="149"/>
      <c r="C20" s="318">
        <v>109955</v>
      </c>
      <c r="D20" s="58">
        <v>18.603300000000001</v>
      </c>
      <c r="E20" s="298">
        <v>9443.75</v>
      </c>
      <c r="F20" s="321">
        <v>142.4</v>
      </c>
      <c r="G20" s="298">
        <v>197102.11</v>
      </c>
      <c r="H20" s="324">
        <v>269650.45</v>
      </c>
      <c r="I20" s="331">
        <v>329370</v>
      </c>
      <c r="J20" s="324">
        <v>329370</v>
      </c>
      <c r="K20" s="200">
        <v>354471</v>
      </c>
      <c r="L20" s="157">
        <v>0</v>
      </c>
      <c r="M20" s="13">
        <v>111615.96</v>
      </c>
      <c r="N20" s="13">
        <v>16602.07</v>
      </c>
      <c r="O20" s="13">
        <v>89324.73</v>
      </c>
      <c r="P20" s="13">
        <v>45185.29</v>
      </c>
      <c r="Q20" s="187">
        <v>9116.27</v>
      </c>
      <c r="R20" s="275">
        <v>271844.32</v>
      </c>
      <c r="S20" s="135">
        <v>100.81359775220105</v>
      </c>
      <c r="T20" s="196">
        <v>2193.8699999999953</v>
      </c>
      <c r="U20" s="205">
        <v>2.4723234050293303</v>
      </c>
      <c r="V20" s="223">
        <v>58020.679999999993</v>
      </c>
      <c r="W20" s="90">
        <v>329865</v>
      </c>
      <c r="X20" s="163">
        <v>495</v>
      </c>
      <c r="Y20" s="13">
        <v>100.15028691137627</v>
      </c>
      <c r="Z20" s="177">
        <v>3</v>
      </c>
      <c r="AA20" s="269">
        <v>495</v>
      </c>
      <c r="AB20" s="200">
        <v>0</v>
      </c>
      <c r="AC20" s="344">
        <v>329865</v>
      </c>
      <c r="AD20" s="135">
        <v>495</v>
      </c>
      <c r="AE20" s="244">
        <v>100.15028691137627</v>
      </c>
      <c r="AF20" s="279">
        <v>3</v>
      </c>
      <c r="AG20" s="367">
        <v>30220</v>
      </c>
      <c r="AH20" s="303">
        <v>360085</v>
      </c>
      <c r="AI20" s="228">
        <v>5614</v>
      </c>
      <c r="AJ20" s="355">
        <v>101.58376848881856</v>
      </c>
      <c r="AK20" s="347">
        <f t="shared" si="0"/>
        <v>3.274839707152926</v>
      </c>
    </row>
    <row r="21" spans="1:37" x14ac:dyDescent="0.2">
      <c r="A21" s="60" t="s">
        <v>12</v>
      </c>
      <c r="B21" s="149"/>
      <c r="C21" s="318">
        <v>77552</v>
      </c>
      <c r="D21" s="58">
        <v>9.7936999999999994</v>
      </c>
      <c r="E21" s="298">
        <v>9283</v>
      </c>
      <c r="F21" s="321">
        <v>216.9</v>
      </c>
      <c r="G21" s="298">
        <v>290892.38900000002</v>
      </c>
      <c r="H21" s="324">
        <v>254618.8</v>
      </c>
      <c r="I21" s="331">
        <v>254618.8</v>
      </c>
      <c r="J21" s="324">
        <v>254618.8</v>
      </c>
      <c r="K21" s="200">
        <v>279542</v>
      </c>
      <c r="L21" s="157">
        <v>0</v>
      </c>
      <c r="M21" s="13">
        <v>78723.490000000005</v>
      </c>
      <c r="N21" s="13">
        <v>8740.15</v>
      </c>
      <c r="O21" s="13">
        <v>87804.26</v>
      </c>
      <c r="P21" s="13">
        <v>68825.070000000007</v>
      </c>
      <c r="Q21" s="187">
        <v>13454.22</v>
      </c>
      <c r="R21" s="275">
        <v>257547.19</v>
      </c>
      <c r="S21" s="135">
        <v>101.15010753330075</v>
      </c>
      <c r="T21" s="196">
        <v>2928.390000000014</v>
      </c>
      <c r="U21" s="205">
        <v>3.3209612904889623</v>
      </c>
      <c r="V21" s="223">
        <v>0</v>
      </c>
      <c r="W21" s="90">
        <v>257547.19</v>
      </c>
      <c r="X21" s="163">
        <v>2928.390000000014</v>
      </c>
      <c r="Y21" s="13">
        <v>101.15010753330075</v>
      </c>
      <c r="Z21" s="177">
        <v>3.3209612904889623</v>
      </c>
      <c r="AA21" s="269">
        <v>2928.390000000014</v>
      </c>
      <c r="AB21" s="200">
        <v>0</v>
      </c>
      <c r="AC21" s="344">
        <v>257547.19</v>
      </c>
      <c r="AD21" s="135">
        <v>2928.390000000014</v>
      </c>
      <c r="AE21" s="244">
        <v>101.15010753330075</v>
      </c>
      <c r="AF21" s="279">
        <v>3.3209612904889623</v>
      </c>
      <c r="AG21" s="367">
        <v>29705.599999999999</v>
      </c>
      <c r="AH21" s="303">
        <v>287253</v>
      </c>
      <c r="AI21" s="228">
        <v>7711</v>
      </c>
      <c r="AJ21" s="355">
        <v>102.75844059211138</v>
      </c>
      <c r="AK21" s="347">
        <f t="shared" si="0"/>
        <v>3.7040050546729937</v>
      </c>
    </row>
    <row r="22" spans="1:37" x14ac:dyDescent="0.2">
      <c r="A22" s="60" t="s">
        <v>13</v>
      </c>
      <c r="B22" s="149"/>
      <c r="C22" s="318">
        <v>57005</v>
      </c>
      <c r="D22" s="58">
        <v>23.317900000000002</v>
      </c>
      <c r="E22" s="298">
        <v>6743.75</v>
      </c>
      <c r="F22" s="321">
        <v>137.66999999999999</v>
      </c>
      <c r="G22" s="298">
        <v>568823.30000000005</v>
      </c>
      <c r="H22" s="324">
        <v>209358.43</v>
      </c>
      <c r="I22" s="331">
        <v>209358.43</v>
      </c>
      <c r="J22" s="324">
        <v>209358.43</v>
      </c>
      <c r="K22" s="200">
        <v>227070</v>
      </c>
      <c r="L22" s="157">
        <v>0</v>
      </c>
      <c r="M22" s="13">
        <v>57866.11</v>
      </c>
      <c r="N22" s="13">
        <v>20809.5</v>
      </c>
      <c r="O22" s="13">
        <v>63786.49</v>
      </c>
      <c r="P22" s="13">
        <v>43684.4</v>
      </c>
      <c r="Q22" s="187">
        <v>26308.95</v>
      </c>
      <c r="R22" s="275">
        <v>212455.45</v>
      </c>
      <c r="S22" s="135">
        <v>101.479290802859</v>
      </c>
      <c r="T22" s="196">
        <v>3097.0200000000186</v>
      </c>
      <c r="U22" s="205">
        <v>3.726961670028945</v>
      </c>
      <c r="V22" s="223">
        <v>0</v>
      </c>
      <c r="W22" s="90">
        <v>212455.45</v>
      </c>
      <c r="X22" s="163">
        <v>3097.0200000000186</v>
      </c>
      <c r="Y22" s="13">
        <v>101.479290802859</v>
      </c>
      <c r="Z22" s="177">
        <v>3.726961670028945</v>
      </c>
      <c r="AA22" s="269">
        <v>3097.0200000000186</v>
      </c>
      <c r="AB22" s="200">
        <v>0</v>
      </c>
      <c r="AC22" s="344">
        <v>212455.45</v>
      </c>
      <c r="AD22" s="135">
        <v>3097.0200000000186</v>
      </c>
      <c r="AE22" s="244">
        <v>101.479290802859</v>
      </c>
      <c r="AF22" s="279">
        <v>3.726961670028945</v>
      </c>
      <c r="AG22" s="367">
        <v>21580</v>
      </c>
      <c r="AH22" s="303">
        <v>234035</v>
      </c>
      <c r="AI22" s="228">
        <v>6965</v>
      </c>
      <c r="AJ22" s="355">
        <v>103.06733606376888</v>
      </c>
      <c r="AK22" s="347">
        <f t="shared" si="0"/>
        <v>4.1055170599070259</v>
      </c>
    </row>
    <row r="23" spans="1:37" x14ac:dyDescent="0.2">
      <c r="A23" s="60" t="s">
        <v>14</v>
      </c>
      <c r="B23" s="149"/>
      <c r="C23" s="318">
        <v>62937</v>
      </c>
      <c r="D23" s="58">
        <v>13.221399999999999</v>
      </c>
      <c r="E23" s="298">
        <v>8107.25</v>
      </c>
      <c r="F23" s="321">
        <v>183.4</v>
      </c>
      <c r="G23" s="298">
        <v>181216.94</v>
      </c>
      <c r="H23" s="324">
        <v>212773.29</v>
      </c>
      <c r="I23" s="331">
        <v>212773.29</v>
      </c>
      <c r="J23" s="324">
        <v>212773.29</v>
      </c>
      <c r="K23" s="200">
        <v>234246</v>
      </c>
      <c r="L23" s="157">
        <v>0</v>
      </c>
      <c r="M23" s="13">
        <v>63887.72</v>
      </c>
      <c r="N23" s="13">
        <v>11799.12</v>
      </c>
      <c r="O23" s="13">
        <v>76683.3</v>
      </c>
      <c r="P23" s="13">
        <v>58195.1</v>
      </c>
      <c r="Q23" s="187">
        <v>8381.56</v>
      </c>
      <c r="R23" s="275">
        <v>218946.8</v>
      </c>
      <c r="S23" s="135">
        <v>102.90144970733873</v>
      </c>
      <c r="T23" s="196">
        <v>6173.5099999999802</v>
      </c>
      <c r="U23" s="205">
        <v>3.4788248566026341</v>
      </c>
      <c r="V23" s="223">
        <v>0</v>
      </c>
      <c r="W23" s="90">
        <v>218946.8</v>
      </c>
      <c r="X23" s="163">
        <v>6173.5099999999802</v>
      </c>
      <c r="Y23" s="13">
        <v>102.90144970733873</v>
      </c>
      <c r="Z23" s="177">
        <v>3.4788248566026341</v>
      </c>
      <c r="AA23" s="269">
        <v>6173.5099999999802</v>
      </c>
      <c r="AB23" s="200">
        <v>0</v>
      </c>
      <c r="AC23" s="344">
        <v>218946.8</v>
      </c>
      <c r="AD23" s="135">
        <v>6173.5099999999802</v>
      </c>
      <c r="AE23" s="244">
        <v>102.90144970733873</v>
      </c>
      <c r="AF23" s="279">
        <v>3.4788248566026341</v>
      </c>
      <c r="AG23" s="367">
        <v>25943.200000000001</v>
      </c>
      <c r="AH23" s="303">
        <v>244890</v>
      </c>
      <c r="AI23" s="228">
        <v>10644</v>
      </c>
      <c r="AJ23" s="355">
        <v>104.54394098511821</v>
      </c>
      <c r="AK23" s="347">
        <f t="shared" si="0"/>
        <v>3.8910338910338909</v>
      </c>
    </row>
    <row r="24" spans="1:37" x14ac:dyDescent="0.2">
      <c r="A24" s="60" t="s">
        <v>15</v>
      </c>
      <c r="B24" s="149"/>
      <c r="C24" s="318">
        <v>47375</v>
      </c>
      <c r="D24" s="58">
        <v>13.531499999999999</v>
      </c>
      <c r="E24" s="298">
        <v>4694.25</v>
      </c>
      <c r="F24" s="321">
        <v>100.91</v>
      </c>
      <c r="G24" s="298">
        <v>448655.2</v>
      </c>
      <c r="H24" s="324">
        <v>156995.69</v>
      </c>
      <c r="I24" s="331">
        <v>156995.69</v>
      </c>
      <c r="J24" s="324">
        <v>156995.69</v>
      </c>
      <c r="K24" s="200">
        <v>169793</v>
      </c>
      <c r="L24" s="157">
        <v>0</v>
      </c>
      <c r="M24" s="13">
        <v>48090.64</v>
      </c>
      <c r="N24" s="13">
        <v>12075.86</v>
      </c>
      <c r="O24" s="13">
        <v>44401.07</v>
      </c>
      <c r="P24" s="13">
        <v>32020</v>
      </c>
      <c r="Q24" s="187">
        <v>20750.990000000002</v>
      </c>
      <c r="R24" s="275">
        <v>157338.56</v>
      </c>
      <c r="S24" s="135">
        <v>100.21839453044856</v>
      </c>
      <c r="T24" s="196">
        <v>342.86999999999534</v>
      </c>
      <c r="U24" s="205">
        <v>3.3211305540897098</v>
      </c>
      <c r="V24" s="223">
        <v>0</v>
      </c>
      <c r="W24" s="90">
        <v>157338.56</v>
      </c>
      <c r="X24" s="163">
        <v>342.86999999999534</v>
      </c>
      <c r="Y24" s="13">
        <v>100.21839453044856</v>
      </c>
      <c r="Z24" s="177">
        <v>3.3211305540897098</v>
      </c>
      <c r="AA24" s="269">
        <v>342.86999999999534</v>
      </c>
      <c r="AB24" s="200">
        <v>0</v>
      </c>
      <c r="AC24" s="344">
        <v>157338.56</v>
      </c>
      <c r="AD24" s="135">
        <v>342.86999999999534</v>
      </c>
      <c r="AE24" s="244">
        <v>100.21839453044856</v>
      </c>
      <c r="AF24" s="279">
        <v>3.3211305540897098</v>
      </c>
      <c r="AG24" s="367">
        <v>15021.6</v>
      </c>
      <c r="AH24" s="303">
        <v>172360</v>
      </c>
      <c r="AI24" s="228">
        <v>2567</v>
      </c>
      <c r="AJ24" s="355">
        <v>101.51184088861143</v>
      </c>
      <c r="AK24" s="347">
        <f t="shared" si="0"/>
        <v>3.6382058047493402</v>
      </c>
    </row>
    <row r="25" spans="1:37" x14ac:dyDescent="0.2">
      <c r="A25" s="60" t="s">
        <v>16</v>
      </c>
      <c r="B25" s="149"/>
      <c r="C25" s="318">
        <v>34351</v>
      </c>
      <c r="D25" s="58">
        <v>10.248100000000001</v>
      </c>
      <c r="E25" s="298">
        <v>3813.5</v>
      </c>
      <c r="F25" s="321">
        <v>46.6</v>
      </c>
      <c r="G25" s="298">
        <v>262945.15700000001</v>
      </c>
      <c r="H25" s="324">
        <v>104836.92</v>
      </c>
      <c r="I25" s="331">
        <v>104836.92</v>
      </c>
      <c r="J25" s="324">
        <v>104836.92</v>
      </c>
      <c r="K25" s="200">
        <v>114762</v>
      </c>
      <c r="L25" s="157">
        <v>0</v>
      </c>
      <c r="M25" s="13">
        <v>34869.9</v>
      </c>
      <c r="N25" s="13">
        <v>9145.67</v>
      </c>
      <c r="O25" s="13">
        <v>36070.400000000001</v>
      </c>
      <c r="P25" s="13">
        <v>14786.76</v>
      </c>
      <c r="Q25" s="187">
        <v>12161.62</v>
      </c>
      <c r="R25" s="275">
        <v>107034.35</v>
      </c>
      <c r="S25" s="135">
        <v>102.09604593496262</v>
      </c>
      <c r="T25" s="196">
        <v>2197.4300000000076</v>
      </c>
      <c r="U25" s="205">
        <v>3.1159020115862712</v>
      </c>
      <c r="V25" s="223">
        <v>0</v>
      </c>
      <c r="W25" s="90">
        <v>107034.35</v>
      </c>
      <c r="X25" s="163">
        <v>2197.4300000000076</v>
      </c>
      <c r="Y25" s="13">
        <v>102.09604593496262</v>
      </c>
      <c r="Z25" s="177">
        <v>3.1159020115862712</v>
      </c>
      <c r="AA25" s="269">
        <v>2197.4300000000076</v>
      </c>
      <c r="AB25" s="200">
        <v>0</v>
      </c>
      <c r="AC25" s="344">
        <v>107034.35</v>
      </c>
      <c r="AD25" s="135">
        <v>2197.4300000000076</v>
      </c>
      <c r="AE25" s="244">
        <v>102.09604593496262</v>
      </c>
      <c r="AF25" s="279">
        <v>3.1159020115862712</v>
      </c>
      <c r="AG25" s="367">
        <v>12203.2</v>
      </c>
      <c r="AH25" s="303">
        <v>119238</v>
      </c>
      <c r="AI25" s="228">
        <v>4476</v>
      </c>
      <c r="AJ25" s="355">
        <v>103.90024572593714</v>
      </c>
      <c r="AK25" s="347">
        <f t="shared" si="0"/>
        <v>3.4711653226980292</v>
      </c>
    </row>
    <row r="26" spans="1:37" x14ac:dyDescent="0.2">
      <c r="A26" s="60" t="s">
        <v>17</v>
      </c>
      <c r="B26" s="149"/>
      <c r="C26" s="318">
        <v>8563</v>
      </c>
      <c r="D26" s="58">
        <v>9.2982999999999993</v>
      </c>
      <c r="E26" s="298">
        <v>1131</v>
      </c>
      <c r="F26" s="321">
        <v>20.7</v>
      </c>
      <c r="G26" s="298">
        <v>263640.52799999999</v>
      </c>
      <c r="H26" s="324">
        <v>45936.78</v>
      </c>
      <c r="I26" s="331">
        <v>45936.78</v>
      </c>
      <c r="J26" s="324">
        <v>45936.78</v>
      </c>
      <c r="K26" s="200">
        <v>48941</v>
      </c>
      <c r="L26" s="157">
        <v>0</v>
      </c>
      <c r="M26" s="13">
        <v>8692.35</v>
      </c>
      <c r="N26" s="13">
        <v>8298.0400000000009</v>
      </c>
      <c r="O26" s="13">
        <v>10697.69</v>
      </c>
      <c r="P26" s="13">
        <v>6568.37</v>
      </c>
      <c r="Q26" s="187">
        <v>12193.78</v>
      </c>
      <c r="R26" s="275">
        <v>46450.23</v>
      </c>
      <c r="S26" s="135">
        <v>101.11773180444952</v>
      </c>
      <c r="T26" s="196">
        <v>513.45000000000437</v>
      </c>
      <c r="U26" s="205">
        <v>5.4245276188251781</v>
      </c>
      <c r="V26" s="223">
        <v>0</v>
      </c>
      <c r="W26" s="90">
        <v>46450.23</v>
      </c>
      <c r="X26" s="163">
        <v>513.45000000000437</v>
      </c>
      <c r="Y26" s="13">
        <v>101.11773180444952</v>
      </c>
      <c r="Z26" s="177">
        <v>5.4245276188251781</v>
      </c>
      <c r="AA26" s="269">
        <v>513.45000000000437</v>
      </c>
      <c r="AB26" s="200">
        <v>0</v>
      </c>
      <c r="AC26" s="344">
        <v>46450.23</v>
      </c>
      <c r="AD26" s="135">
        <v>513.45000000000437</v>
      </c>
      <c r="AE26" s="244">
        <v>101.11773180444952</v>
      </c>
      <c r="AF26" s="279">
        <v>5.4245276188251781</v>
      </c>
      <c r="AG26" s="367">
        <v>3619.2</v>
      </c>
      <c r="AH26" s="303">
        <v>50069</v>
      </c>
      <c r="AI26" s="228">
        <v>1128</v>
      </c>
      <c r="AJ26" s="355">
        <v>102.30481600294232</v>
      </c>
      <c r="AK26" s="347">
        <f t="shared" si="0"/>
        <v>5.847133014130562</v>
      </c>
    </row>
    <row r="27" spans="1:37" x14ac:dyDescent="0.2">
      <c r="A27" s="60" t="s">
        <v>18</v>
      </c>
      <c r="B27" s="149"/>
      <c r="C27" s="318">
        <v>24208</v>
      </c>
      <c r="D27" s="58">
        <v>3.2528000000000001</v>
      </c>
      <c r="E27" s="298">
        <v>2794.75</v>
      </c>
      <c r="F27" s="321">
        <v>27.9</v>
      </c>
      <c r="G27" s="298">
        <v>125815.19</v>
      </c>
      <c r="H27" s="324">
        <v>68279.53</v>
      </c>
      <c r="I27" s="331">
        <v>73077</v>
      </c>
      <c r="J27" s="324">
        <v>73455</v>
      </c>
      <c r="K27" s="200">
        <v>80925</v>
      </c>
      <c r="L27" s="157">
        <v>0</v>
      </c>
      <c r="M27" s="13">
        <v>24573.68</v>
      </c>
      <c r="N27" s="13">
        <v>2902.88</v>
      </c>
      <c r="O27" s="13">
        <v>26434.44</v>
      </c>
      <c r="P27" s="13">
        <v>8853.02</v>
      </c>
      <c r="Q27" s="187">
        <v>5819.15</v>
      </c>
      <c r="R27" s="275">
        <v>68583.17</v>
      </c>
      <c r="S27" s="135">
        <v>100.44470136217984</v>
      </c>
      <c r="T27" s="196">
        <v>303.63999999999942</v>
      </c>
      <c r="U27" s="205">
        <v>2.8330787343027097</v>
      </c>
      <c r="V27" s="223">
        <v>4040.8300000000017</v>
      </c>
      <c r="W27" s="90">
        <v>72624</v>
      </c>
      <c r="X27" s="163">
        <v>-453</v>
      </c>
      <c r="Y27" s="13">
        <v>99.380105915677987</v>
      </c>
      <c r="Z27" s="177">
        <v>3</v>
      </c>
      <c r="AA27" s="269">
        <v>-831</v>
      </c>
      <c r="AB27" s="200">
        <v>831</v>
      </c>
      <c r="AC27" s="344">
        <v>73455</v>
      </c>
      <c r="AD27" s="135">
        <v>0</v>
      </c>
      <c r="AE27" s="244">
        <v>100</v>
      </c>
      <c r="AF27" s="279">
        <v>3.0343274950429611</v>
      </c>
      <c r="AG27" s="367">
        <v>8943.2000000000007</v>
      </c>
      <c r="AH27" s="303">
        <v>82398</v>
      </c>
      <c r="AI27" s="228">
        <v>1473</v>
      </c>
      <c r="AJ27" s="355">
        <v>101.82020389249304</v>
      </c>
      <c r="AK27" s="347">
        <f t="shared" si="0"/>
        <v>3.4037508261731659</v>
      </c>
    </row>
    <row r="28" spans="1:37" x14ac:dyDescent="0.2">
      <c r="A28" s="60" t="s">
        <v>19</v>
      </c>
      <c r="B28" s="149"/>
      <c r="C28" s="318">
        <v>20743</v>
      </c>
      <c r="D28" s="58">
        <v>5.6066000000000003</v>
      </c>
      <c r="E28" s="298">
        <v>2550.25</v>
      </c>
      <c r="F28" s="321">
        <v>32.01</v>
      </c>
      <c r="G28" s="298">
        <v>151295.95600000001</v>
      </c>
      <c r="H28" s="324">
        <v>65722.429999999993</v>
      </c>
      <c r="I28" s="331">
        <v>65722.429999999993</v>
      </c>
      <c r="J28" s="324">
        <v>65722.429999999993</v>
      </c>
      <c r="K28" s="200">
        <v>72408</v>
      </c>
      <c r="L28" s="157">
        <v>0</v>
      </c>
      <c r="M28" s="13">
        <v>21056.34</v>
      </c>
      <c r="N28" s="13">
        <v>5003.47</v>
      </c>
      <c r="O28" s="13">
        <v>24121.81</v>
      </c>
      <c r="P28" s="13">
        <v>10157.17</v>
      </c>
      <c r="Q28" s="187">
        <v>6997.67</v>
      </c>
      <c r="R28" s="275">
        <v>67336.460000000006</v>
      </c>
      <c r="S28" s="135">
        <v>102.45582824615586</v>
      </c>
      <c r="T28" s="196">
        <v>1614.0300000000134</v>
      </c>
      <c r="U28" s="205">
        <v>3.2462257146989351</v>
      </c>
      <c r="V28" s="223">
        <v>0</v>
      </c>
      <c r="W28" s="90">
        <v>67336.460000000006</v>
      </c>
      <c r="X28" s="163">
        <v>1614.0300000000134</v>
      </c>
      <c r="Y28" s="13">
        <v>102.45582824615586</v>
      </c>
      <c r="Z28" s="177">
        <v>3.2462257146989351</v>
      </c>
      <c r="AA28" s="269">
        <v>1614.0300000000134</v>
      </c>
      <c r="AB28" s="200">
        <v>0</v>
      </c>
      <c r="AC28" s="344">
        <v>67336.460000000006</v>
      </c>
      <c r="AD28" s="135">
        <v>1614.0300000000134</v>
      </c>
      <c r="AE28" s="244">
        <v>102.45582824615586</v>
      </c>
      <c r="AF28" s="279">
        <v>3.2462257146989351</v>
      </c>
      <c r="AG28" s="367">
        <v>8160.8</v>
      </c>
      <c r="AH28" s="303">
        <v>75497</v>
      </c>
      <c r="AI28" s="228">
        <v>3089</v>
      </c>
      <c r="AJ28" s="355">
        <v>104.26610319301734</v>
      </c>
      <c r="AK28" s="347">
        <f t="shared" si="0"/>
        <v>3.6396374680615149</v>
      </c>
    </row>
    <row r="29" spans="1:37" x14ac:dyDescent="0.2">
      <c r="A29" s="60" t="s">
        <v>20</v>
      </c>
      <c r="B29" s="149"/>
      <c r="C29" s="318">
        <v>7197</v>
      </c>
      <c r="D29" s="58">
        <v>6.0025000000000004</v>
      </c>
      <c r="E29" s="298">
        <v>1117.25</v>
      </c>
      <c r="F29" s="321">
        <v>35.6</v>
      </c>
      <c r="G29" s="298">
        <v>122071.52499999999</v>
      </c>
      <c r="H29" s="324">
        <v>39607.300000000003</v>
      </c>
      <c r="I29" s="331">
        <v>39358</v>
      </c>
      <c r="J29" s="324">
        <v>39358</v>
      </c>
      <c r="K29" s="200">
        <v>42252</v>
      </c>
      <c r="L29" s="157">
        <v>0</v>
      </c>
      <c r="M29" s="13">
        <v>7305.72</v>
      </c>
      <c r="N29" s="13">
        <v>5356.79</v>
      </c>
      <c r="O29" s="13">
        <v>10567.63</v>
      </c>
      <c r="P29" s="13">
        <v>11296.32</v>
      </c>
      <c r="Q29" s="187">
        <v>5645.99</v>
      </c>
      <c r="R29" s="275">
        <v>40172.449999999997</v>
      </c>
      <c r="S29" s="135">
        <v>101.42688342805491</v>
      </c>
      <c r="T29" s="196">
        <v>565.14999999999418</v>
      </c>
      <c r="U29" s="205">
        <v>5.5818327080728078</v>
      </c>
      <c r="V29" s="223">
        <v>-588.94999999999709</v>
      </c>
      <c r="W29" s="90">
        <v>39583.5</v>
      </c>
      <c r="X29" s="163">
        <v>225.5</v>
      </c>
      <c r="Y29" s="13">
        <v>100.57294577976523</v>
      </c>
      <c r="Z29" s="177">
        <v>5.5</v>
      </c>
      <c r="AA29" s="269">
        <v>225.5</v>
      </c>
      <c r="AB29" s="200">
        <v>0</v>
      </c>
      <c r="AC29" s="344">
        <v>39583.5</v>
      </c>
      <c r="AD29" s="135">
        <v>225.5</v>
      </c>
      <c r="AE29" s="244">
        <v>100.57294577976523</v>
      </c>
      <c r="AF29" s="279">
        <v>5.5</v>
      </c>
      <c r="AG29" s="367">
        <v>3575.2</v>
      </c>
      <c r="AH29" s="303">
        <v>43159</v>
      </c>
      <c r="AI29" s="228">
        <v>907</v>
      </c>
      <c r="AJ29" s="355">
        <v>102.14664394584871</v>
      </c>
      <c r="AK29" s="347">
        <f t="shared" si="0"/>
        <v>5.996804223982215</v>
      </c>
    </row>
    <row r="30" spans="1:37" x14ac:dyDescent="0.2">
      <c r="A30" s="60" t="s">
        <v>21</v>
      </c>
      <c r="B30" s="149"/>
      <c r="C30" s="318">
        <v>15617</v>
      </c>
      <c r="D30" s="58">
        <v>16.938400000000001</v>
      </c>
      <c r="E30" s="298">
        <v>2293.5</v>
      </c>
      <c r="F30" s="321">
        <v>67.459999999999994</v>
      </c>
      <c r="G30" s="298">
        <v>519573.73100000003</v>
      </c>
      <c r="H30" s="324">
        <v>91009.14</v>
      </c>
      <c r="I30" s="331">
        <v>84480</v>
      </c>
      <c r="J30" s="324">
        <v>87077</v>
      </c>
      <c r="K30" s="200">
        <v>93335</v>
      </c>
      <c r="L30" s="157">
        <v>0</v>
      </c>
      <c r="M30" s="13">
        <v>15852.91</v>
      </c>
      <c r="N30" s="13">
        <v>15116.27</v>
      </c>
      <c r="O30" s="13">
        <v>21693.32</v>
      </c>
      <c r="P30" s="13">
        <v>21405.9</v>
      </c>
      <c r="Q30" s="187">
        <v>24031.08</v>
      </c>
      <c r="R30" s="275">
        <v>98099.48</v>
      </c>
      <c r="S30" s="135">
        <v>107.79079991306368</v>
      </c>
      <c r="T30" s="196">
        <v>7090.3399999999965</v>
      </c>
      <c r="U30" s="205">
        <v>6.2815828904399051</v>
      </c>
      <c r="V30" s="223">
        <v>-12205.979999999996</v>
      </c>
      <c r="W30" s="90">
        <v>85893.5</v>
      </c>
      <c r="X30" s="163">
        <v>1413.5</v>
      </c>
      <c r="Y30" s="13">
        <v>101.67317708333334</v>
      </c>
      <c r="Z30" s="177">
        <v>5.5</v>
      </c>
      <c r="AA30" s="269">
        <v>-1183.5</v>
      </c>
      <c r="AB30" s="200">
        <v>1183.5</v>
      </c>
      <c r="AC30" s="344">
        <v>87077</v>
      </c>
      <c r="AD30" s="135">
        <v>0</v>
      </c>
      <c r="AE30" s="244">
        <v>100</v>
      </c>
      <c r="AF30" s="279">
        <v>5.5757828007940065</v>
      </c>
      <c r="AG30" s="367">
        <v>7339.2</v>
      </c>
      <c r="AH30" s="303">
        <v>94416</v>
      </c>
      <c r="AI30" s="228">
        <v>1081</v>
      </c>
      <c r="AJ30" s="355">
        <v>101.15819360368565</v>
      </c>
      <c r="AK30" s="347">
        <f t="shared" si="0"/>
        <v>6.0457194083370682</v>
      </c>
    </row>
    <row r="31" spans="1:37" x14ac:dyDescent="0.2">
      <c r="A31" s="138" t="s">
        <v>22</v>
      </c>
      <c r="B31" s="149"/>
      <c r="C31" s="318">
        <v>10822</v>
      </c>
      <c r="D31" s="139">
        <v>10.1487</v>
      </c>
      <c r="E31" s="298">
        <v>1416</v>
      </c>
      <c r="F31" s="321">
        <v>33.799999999999997</v>
      </c>
      <c r="G31" s="298">
        <v>255539.636</v>
      </c>
      <c r="H31" s="325">
        <v>55632.9</v>
      </c>
      <c r="I31" s="331">
        <v>55632.9</v>
      </c>
      <c r="J31" s="324">
        <v>55632.9</v>
      </c>
      <c r="K31" s="200">
        <v>59424</v>
      </c>
      <c r="L31" s="157">
        <v>0</v>
      </c>
      <c r="M31" s="140">
        <v>10985.48</v>
      </c>
      <c r="N31" s="140">
        <v>9056.9599999999991</v>
      </c>
      <c r="O31" s="140">
        <v>13393.39</v>
      </c>
      <c r="P31" s="140">
        <v>10725.16</v>
      </c>
      <c r="Q31" s="188">
        <v>11819.1</v>
      </c>
      <c r="R31" s="276">
        <v>55980.09</v>
      </c>
      <c r="S31" s="135">
        <v>100.62407316533921</v>
      </c>
      <c r="T31" s="196">
        <v>347.18999999999505</v>
      </c>
      <c r="U31" s="205">
        <v>5.1728044723710953</v>
      </c>
      <c r="V31" s="223">
        <v>0</v>
      </c>
      <c r="W31" s="90">
        <v>55980.09</v>
      </c>
      <c r="X31" s="164">
        <v>347.18999999999505</v>
      </c>
      <c r="Y31" s="140">
        <v>100.62407316533921</v>
      </c>
      <c r="Z31" s="178">
        <v>5.1728044723710953</v>
      </c>
      <c r="AA31" s="270">
        <v>347.18999999999505</v>
      </c>
      <c r="AB31" s="200">
        <v>0</v>
      </c>
      <c r="AC31" s="344">
        <v>55980.09</v>
      </c>
      <c r="AD31" s="135">
        <v>347.18999999999505</v>
      </c>
      <c r="AE31" s="244">
        <v>100.62407316533921</v>
      </c>
      <c r="AF31" s="279">
        <v>5.1728044723710953</v>
      </c>
      <c r="AG31" s="367">
        <v>4531.2</v>
      </c>
      <c r="AH31" s="303">
        <v>60511</v>
      </c>
      <c r="AI31" s="228">
        <v>1087</v>
      </c>
      <c r="AJ31" s="355">
        <v>101.82922724824988</v>
      </c>
      <c r="AK31" s="347">
        <f t="shared" si="0"/>
        <v>5.5914803178710031</v>
      </c>
    </row>
    <row r="32" spans="1:37" ht="13.5" thickBot="1" x14ac:dyDescent="0.25">
      <c r="A32" s="75" t="s">
        <v>23</v>
      </c>
      <c r="B32" s="150"/>
      <c r="C32" s="319">
        <v>12143</v>
      </c>
      <c r="D32" s="144">
        <v>15.6205</v>
      </c>
      <c r="E32" s="299">
        <v>1974</v>
      </c>
      <c r="F32" s="322">
        <v>27.4</v>
      </c>
      <c r="G32" s="299">
        <v>266723.61</v>
      </c>
      <c r="H32" s="326">
        <v>64341.23</v>
      </c>
      <c r="I32" s="332">
        <v>63305</v>
      </c>
      <c r="J32" s="326">
        <v>63305</v>
      </c>
      <c r="K32" s="215">
        <v>68478</v>
      </c>
      <c r="L32" s="151">
        <v>0</v>
      </c>
      <c r="M32" s="55">
        <v>12326.43</v>
      </c>
      <c r="N32" s="55">
        <v>13940.14</v>
      </c>
      <c r="O32" s="55">
        <v>18671.29</v>
      </c>
      <c r="P32" s="55">
        <v>8694.36</v>
      </c>
      <c r="Q32" s="189">
        <v>12336.38</v>
      </c>
      <c r="R32" s="277">
        <v>65968.600000000006</v>
      </c>
      <c r="S32" s="137">
        <v>102.52928021425764</v>
      </c>
      <c r="T32" s="198">
        <v>1627.3700000000026</v>
      </c>
      <c r="U32" s="207">
        <v>5.4326443218315079</v>
      </c>
      <c r="V32" s="288">
        <v>0</v>
      </c>
      <c r="W32" s="145">
        <v>65968.600000000006</v>
      </c>
      <c r="X32" s="165">
        <v>2663.6000000000058</v>
      </c>
      <c r="Y32" s="55">
        <v>104.20756654292711</v>
      </c>
      <c r="Z32" s="179">
        <v>5.4326443218315079</v>
      </c>
      <c r="AA32" s="271">
        <v>2663.6000000000058</v>
      </c>
      <c r="AB32" s="215">
        <v>0</v>
      </c>
      <c r="AC32" s="345">
        <v>65968.600000000006</v>
      </c>
      <c r="AD32" s="137">
        <v>2663.6000000000058</v>
      </c>
      <c r="AE32" s="243">
        <v>104.20756654292711</v>
      </c>
      <c r="AF32" s="365">
        <v>5.4326443218315079</v>
      </c>
      <c r="AG32" s="368">
        <v>6316.8</v>
      </c>
      <c r="AH32" s="304">
        <v>72285</v>
      </c>
      <c r="AI32" s="283">
        <v>3807</v>
      </c>
      <c r="AJ32" s="356">
        <v>105.55944975028477</v>
      </c>
      <c r="AK32" s="348">
        <f t="shared" si="0"/>
        <v>5.9528123198550604</v>
      </c>
    </row>
    <row r="33" spans="1:37" x14ac:dyDescent="0.2">
      <c r="A33" s="141" t="s">
        <v>25</v>
      </c>
      <c r="B33" s="152"/>
      <c r="C33" s="340">
        <v>2694</v>
      </c>
      <c r="D33" s="142">
        <v>6.8343999999999996</v>
      </c>
      <c r="E33" s="300">
        <v>404.25</v>
      </c>
      <c r="F33" s="320">
        <v>21.1</v>
      </c>
      <c r="G33" s="300">
        <v>75481.398000000001</v>
      </c>
      <c r="H33" s="334">
        <v>22799.32</v>
      </c>
      <c r="I33" s="333">
        <v>14674</v>
      </c>
      <c r="J33" s="334">
        <v>14674</v>
      </c>
      <c r="K33" s="216">
        <v>15787</v>
      </c>
      <c r="L33" s="158">
        <v>0</v>
      </c>
      <c r="M33" s="136">
        <v>2734.7</v>
      </c>
      <c r="N33" s="136">
        <v>6099.19</v>
      </c>
      <c r="O33" s="136">
        <v>3823.64</v>
      </c>
      <c r="P33" s="136">
        <v>6695.29</v>
      </c>
      <c r="Q33" s="143">
        <v>3491.13</v>
      </c>
      <c r="R33" s="274">
        <v>22843.95</v>
      </c>
      <c r="S33" s="134">
        <v>100.19575145223629</v>
      </c>
      <c r="T33" s="197">
        <v>44.630000000001019</v>
      </c>
      <c r="U33" s="206">
        <v>8.4795657015590198</v>
      </c>
      <c r="V33" s="223">
        <v>-8026.9500000000007</v>
      </c>
      <c r="W33" s="235">
        <v>14817</v>
      </c>
      <c r="X33" s="158">
        <v>143</v>
      </c>
      <c r="Y33" s="136">
        <v>100.97451274362818</v>
      </c>
      <c r="Z33" s="180">
        <v>5.5</v>
      </c>
      <c r="AA33" s="272">
        <v>143</v>
      </c>
      <c r="AB33" s="199">
        <v>0</v>
      </c>
      <c r="AC33" s="310">
        <v>14817</v>
      </c>
      <c r="AD33" s="134">
        <v>143</v>
      </c>
      <c r="AE33" s="242">
        <v>100.97451274362818</v>
      </c>
      <c r="AF33" s="278">
        <v>5.5</v>
      </c>
      <c r="AG33" s="366">
        <v>1293.5999999999999</v>
      </c>
      <c r="AH33" s="302">
        <v>16111</v>
      </c>
      <c r="AI33" s="227">
        <v>324</v>
      </c>
      <c r="AJ33" s="354">
        <v>102.05232153037309</v>
      </c>
      <c r="AK33" s="350">
        <f t="shared" si="0"/>
        <v>5.9803266518188565</v>
      </c>
    </row>
    <row r="34" spans="1:37" x14ac:dyDescent="0.2">
      <c r="A34" s="60" t="s">
        <v>26</v>
      </c>
      <c r="B34" s="153"/>
      <c r="C34" s="318">
        <v>706</v>
      </c>
      <c r="D34" s="61">
        <v>2.7738999999999998</v>
      </c>
      <c r="E34" s="298"/>
      <c r="F34" s="321">
        <v>9.4</v>
      </c>
      <c r="G34" s="298">
        <v>31256.365000000002</v>
      </c>
      <c r="H34" s="324">
        <v>7590.09</v>
      </c>
      <c r="I34" s="331">
        <v>3844.5</v>
      </c>
      <c r="J34" s="324">
        <v>3844.5</v>
      </c>
      <c r="K34" s="200">
        <v>3845</v>
      </c>
      <c r="L34" s="157">
        <v>0</v>
      </c>
      <c r="M34" s="13">
        <v>716.66</v>
      </c>
      <c r="N34" s="13">
        <v>2475.5</v>
      </c>
      <c r="O34" s="13">
        <v>0</v>
      </c>
      <c r="P34" s="13">
        <v>2982.74</v>
      </c>
      <c r="Q34" s="107">
        <v>1445.65</v>
      </c>
      <c r="R34" s="275">
        <v>7620.55</v>
      </c>
      <c r="S34" s="135">
        <v>100.40131276440727</v>
      </c>
      <c r="T34" s="196">
        <v>30.460000000000036</v>
      </c>
      <c r="U34" s="205">
        <v>10.793980169971672</v>
      </c>
      <c r="V34" s="223">
        <v>-3737.55</v>
      </c>
      <c r="W34" s="90">
        <v>3883</v>
      </c>
      <c r="X34" s="157">
        <v>38.5</v>
      </c>
      <c r="Y34" s="13">
        <v>101.00143061516451</v>
      </c>
      <c r="Z34" s="177">
        <v>5.5</v>
      </c>
      <c r="AA34" s="269">
        <v>38.5</v>
      </c>
      <c r="AB34" s="200">
        <v>0</v>
      </c>
      <c r="AC34" s="311">
        <v>3883</v>
      </c>
      <c r="AD34" s="135">
        <v>38.5</v>
      </c>
      <c r="AE34" s="244">
        <v>101.00143061516451</v>
      </c>
      <c r="AF34" s="279">
        <v>5.5</v>
      </c>
      <c r="AG34" s="367">
        <v>0</v>
      </c>
      <c r="AH34" s="303">
        <v>3883</v>
      </c>
      <c r="AI34" s="228">
        <v>38</v>
      </c>
      <c r="AJ34" s="355">
        <v>100.98829648894669</v>
      </c>
      <c r="AK34" s="347">
        <f t="shared" si="0"/>
        <v>5.5</v>
      </c>
    </row>
    <row r="35" spans="1:37" x14ac:dyDescent="0.2">
      <c r="A35" s="60" t="s">
        <v>27</v>
      </c>
      <c r="B35" s="153"/>
      <c r="C35" s="318">
        <v>1610</v>
      </c>
      <c r="D35" s="61">
        <v>3.3797999999999999</v>
      </c>
      <c r="E35" s="298">
        <v>102</v>
      </c>
      <c r="F35" s="321">
        <v>6.7</v>
      </c>
      <c r="G35" s="298">
        <v>60562.453999999998</v>
      </c>
      <c r="H35" s="324">
        <v>10384.91</v>
      </c>
      <c r="I35" s="331">
        <v>8651.5</v>
      </c>
      <c r="J35" s="324">
        <v>8651.5</v>
      </c>
      <c r="K35" s="200">
        <v>8924</v>
      </c>
      <c r="L35" s="157">
        <v>0</v>
      </c>
      <c r="M35" s="13">
        <v>1634.32</v>
      </c>
      <c r="N35" s="13">
        <v>3016.22</v>
      </c>
      <c r="O35" s="13">
        <v>964.78</v>
      </c>
      <c r="P35" s="13">
        <v>2125.9899999999998</v>
      </c>
      <c r="Q35" s="107">
        <v>2801.11</v>
      </c>
      <c r="R35" s="275">
        <v>10542.42</v>
      </c>
      <c r="S35" s="135">
        <v>101.51671993305671</v>
      </c>
      <c r="T35" s="196">
        <v>157.51000000000022</v>
      </c>
      <c r="U35" s="205">
        <v>6.5480869565217388</v>
      </c>
      <c r="V35" s="223">
        <v>-1687.42</v>
      </c>
      <c r="W35" s="90">
        <v>8855</v>
      </c>
      <c r="X35" s="157">
        <v>203.5</v>
      </c>
      <c r="Y35" s="13">
        <v>102.35219326128417</v>
      </c>
      <c r="Z35" s="177">
        <v>5.5</v>
      </c>
      <c r="AA35" s="269">
        <v>203.5</v>
      </c>
      <c r="AB35" s="200">
        <v>0</v>
      </c>
      <c r="AC35" s="311">
        <v>8855</v>
      </c>
      <c r="AD35" s="135">
        <v>203.5</v>
      </c>
      <c r="AE35" s="244">
        <v>102.35219326128417</v>
      </c>
      <c r="AF35" s="279">
        <v>5.5</v>
      </c>
      <c r="AG35" s="367">
        <v>326.39999999999998</v>
      </c>
      <c r="AH35" s="303">
        <v>9181</v>
      </c>
      <c r="AI35" s="228">
        <v>257</v>
      </c>
      <c r="AJ35" s="355">
        <v>102.87987449574183</v>
      </c>
      <c r="AK35" s="347">
        <f t="shared" si="0"/>
        <v>5.7024844720496892</v>
      </c>
    </row>
    <row r="36" spans="1:37" x14ac:dyDescent="0.2">
      <c r="A36" s="60" t="s">
        <v>28</v>
      </c>
      <c r="B36" s="153"/>
      <c r="C36" s="318">
        <v>11437</v>
      </c>
      <c r="D36" s="61">
        <v>10.1836</v>
      </c>
      <c r="E36" s="298">
        <v>1725.75</v>
      </c>
      <c r="F36" s="321">
        <v>62.98</v>
      </c>
      <c r="G36" s="298">
        <v>212957.34099999999</v>
      </c>
      <c r="H36" s="324">
        <v>66117.210000000006</v>
      </c>
      <c r="I36" s="331">
        <v>61011.5</v>
      </c>
      <c r="J36" s="324">
        <v>61011.5</v>
      </c>
      <c r="K36" s="200">
        <v>65590</v>
      </c>
      <c r="L36" s="157">
        <v>0</v>
      </c>
      <c r="M36" s="13">
        <v>11609.77</v>
      </c>
      <c r="N36" s="13">
        <v>9088.11</v>
      </c>
      <c r="O36" s="13">
        <v>16323.19</v>
      </c>
      <c r="P36" s="13">
        <v>19984.34</v>
      </c>
      <c r="Q36" s="107">
        <v>9849.6</v>
      </c>
      <c r="R36" s="275">
        <v>66855.009999999995</v>
      </c>
      <c r="S36" s="135">
        <v>101.11589705615222</v>
      </c>
      <c r="T36" s="196">
        <v>737.79999999998836</v>
      </c>
      <c r="U36" s="205">
        <v>5.8455023170411815</v>
      </c>
      <c r="V36" s="223">
        <v>-3951.5099999999948</v>
      </c>
      <c r="W36" s="90">
        <v>62903.5</v>
      </c>
      <c r="X36" s="157">
        <v>1892</v>
      </c>
      <c r="Y36" s="13">
        <v>103.10105471919229</v>
      </c>
      <c r="Z36" s="177">
        <v>5.5</v>
      </c>
      <c r="AA36" s="269">
        <v>1892</v>
      </c>
      <c r="AB36" s="200">
        <v>0</v>
      </c>
      <c r="AC36" s="311">
        <v>62903.5</v>
      </c>
      <c r="AD36" s="135">
        <v>1892</v>
      </c>
      <c r="AE36" s="244">
        <v>103.10105471919229</v>
      </c>
      <c r="AF36" s="279">
        <v>5.5</v>
      </c>
      <c r="AG36" s="367">
        <v>5522.4</v>
      </c>
      <c r="AH36" s="303">
        <v>68426</v>
      </c>
      <c r="AI36" s="228">
        <v>2836</v>
      </c>
      <c r="AJ36" s="355">
        <v>104.3238298521116</v>
      </c>
      <c r="AK36" s="347">
        <f t="shared" si="0"/>
        <v>5.9828626388038817</v>
      </c>
    </row>
    <row r="37" spans="1:37" x14ac:dyDescent="0.2">
      <c r="A37" s="60" t="s">
        <v>29</v>
      </c>
      <c r="B37" s="153"/>
      <c r="C37" s="318">
        <v>3639</v>
      </c>
      <c r="D37" s="61">
        <v>7.3794000000000004</v>
      </c>
      <c r="E37" s="298">
        <v>652.75</v>
      </c>
      <c r="F37" s="321">
        <v>25.42</v>
      </c>
      <c r="G37" s="298">
        <v>121499.87300000001</v>
      </c>
      <c r="H37" s="324">
        <v>45396.87</v>
      </c>
      <c r="I37" s="331">
        <v>19882.5</v>
      </c>
      <c r="J37" s="324">
        <v>19882.5</v>
      </c>
      <c r="K37" s="200">
        <v>21619</v>
      </c>
      <c r="L37" s="157">
        <v>0</v>
      </c>
      <c r="M37" s="13">
        <v>3693.97</v>
      </c>
      <c r="N37" s="13">
        <v>6585.57</v>
      </c>
      <c r="O37" s="13">
        <v>6174.11</v>
      </c>
      <c r="P37" s="13">
        <v>8066.08</v>
      </c>
      <c r="Q37" s="107">
        <v>5619.56</v>
      </c>
      <c r="R37" s="275">
        <v>30139.29</v>
      </c>
      <c r="S37" s="135">
        <v>66.390678476291427</v>
      </c>
      <c r="T37" s="196">
        <v>-15257.580000000002</v>
      </c>
      <c r="U37" s="205">
        <v>8.2823000824402317</v>
      </c>
      <c r="V37" s="223">
        <v>-10124.790000000001</v>
      </c>
      <c r="W37" s="90">
        <v>20014.5</v>
      </c>
      <c r="X37" s="157">
        <v>132</v>
      </c>
      <c r="Y37" s="13">
        <v>100.66390041493776</v>
      </c>
      <c r="Z37" s="177">
        <v>5.5</v>
      </c>
      <c r="AA37" s="269">
        <v>132</v>
      </c>
      <c r="AB37" s="200">
        <v>0</v>
      </c>
      <c r="AC37" s="311">
        <v>20014.5</v>
      </c>
      <c r="AD37" s="135">
        <v>132</v>
      </c>
      <c r="AE37" s="244">
        <v>100.66390041493776</v>
      </c>
      <c r="AF37" s="279">
        <v>5.5</v>
      </c>
      <c r="AG37" s="367">
        <v>2088.8000000000002</v>
      </c>
      <c r="AH37" s="303">
        <v>22103</v>
      </c>
      <c r="AI37" s="228">
        <v>484</v>
      </c>
      <c r="AJ37" s="355">
        <v>102.23877145103843</v>
      </c>
      <c r="AK37" s="347">
        <f t="shared" si="0"/>
        <v>6.0739214069799399</v>
      </c>
    </row>
    <row r="38" spans="1:37" x14ac:dyDescent="0.2">
      <c r="A38" s="60" t="s">
        <v>30</v>
      </c>
      <c r="B38" s="153"/>
      <c r="C38" s="318">
        <v>4712</v>
      </c>
      <c r="D38" s="61">
        <v>4.9893000000000001</v>
      </c>
      <c r="E38" s="298">
        <v>637.75</v>
      </c>
      <c r="F38" s="321">
        <v>7.58</v>
      </c>
      <c r="G38" s="298">
        <v>129829.208</v>
      </c>
      <c r="H38" s="324">
        <v>23362.59</v>
      </c>
      <c r="I38" s="331">
        <v>23362.59</v>
      </c>
      <c r="J38" s="324">
        <v>23362.59</v>
      </c>
      <c r="K38" s="200">
        <v>25085</v>
      </c>
      <c r="L38" s="157">
        <v>0</v>
      </c>
      <c r="M38" s="13">
        <v>4783.18</v>
      </c>
      <c r="N38" s="13">
        <v>4452.58</v>
      </c>
      <c r="O38" s="13">
        <v>6032.23</v>
      </c>
      <c r="P38" s="13">
        <v>2405.23</v>
      </c>
      <c r="Q38" s="107">
        <v>6004.8</v>
      </c>
      <c r="R38" s="275">
        <v>23678.02</v>
      </c>
      <c r="S38" s="135">
        <v>101.35014996196912</v>
      </c>
      <c r="T38" s="196">
        <v>315.43000000000029</v>
      </c>
      <c r="U38" s="205">
        <v>5.0250466893039052</v>
      </c>
      <c r="V38" s="223">
        <v>0</v>
      </c>
      <c r="W38" s="90">
        <v>23678.02</v>
      </c>
      <c r="X38" s="157">
        <v>315.43000000000029</v>
      </c>
      <c r="Y38" s="13">
        <v>101.35014996196912</v>
      </c>
      <c r="Z38" s="177">
        <v>5.0250466893039052</v>
      </c>
      <c r="AA38" s="269">
        <v>315.43000000000029</v>
      </c>
      <c r="AB38" s="200">
        <v>0</v>
      </c>
      <c r="AC38" s="311">
        <v>23678.02</v>
      </c>
      <c r="AD38" s="135">
        <v>315.43000000000029</v>
      </c>
      <c r="AE38" s="244">
        <v>101.35014996196912</v>
      </c>
      <c r="AF38" s="279">
        <v>5.0250466893039052</v>
      </c>
      <c r="AG38" s="367">
        <v>2040.8</v>
      </c>
      <c r="AH38" s="303">
        <v>25719</v>
      </c>
      <c r="AI38" s="228">
        <v>634</v>
      </c>
      <c r="AJ38" s="355">
        <v>102.5274068168228</v>
      </c>
      <c r="AK38" s="347">
        <f t="shared" si="0"/>
        <v>5.4581918505942273</v>
      </c>
    </row>
    <row r="39" spans="1:37" x14ac:dyDescent="0.2">
      <c r="A39" s="60" t="s">
        <v>31</v>
      </c>
      <c r="B39" s="153"/>
      <c r="C39" s="318">
        <v>3147</v>
      </c>
      <c r="D39" s="61">
        <v>4.6604000000000001</v>
      </c>
      <c r="E39" s="298">
        <v>298.25</v>
      </c>
      <c r="F39" s="321">
        <v>10.25</v>
      </c>
      <c r="G39" s="298">
        <v>93670.793999999994</v>
      </c>
      <c r="H39" s="324">
        <v>17344.650000000001</v>
      </c>
      <c r="I39" s="331">
        <v>16461.5</v>
      </c>
      <c r="J39" s="324">
        <v>16461.5</v>
      </c>
      <c r="K39" s="200">
        <v>17231</v>
      </c>
      <c r="L39" s="157">
        <v>0</v>
      </c>
      <c r="M39" s="13">
        <v>3194.54</v>
      </c>
      <c r="N39" s="13">
        <v>4159.0600000000004</v>
      </c>
      <c r="O39" s="13">
        <v>2821.03</v>
      </c>
      <c r="P39" s="13">
        <v>3252.45</v>
      </c>
      <c r="Q39" s="107">
        <v>4332.42</v>
      </c>
      <c r="R39" s="275">
        <v>17759.5</v>
      </c>
      <c r="S39" s="135">
        <v>102.39180381270305</v>
      </c>
      <c r="T39" s="196">
        <v>414.84999999999854</v>
      </c>
      <c r="U39" s="205">
        <v>5.6433110899269145</v>
      </c>
      <c r="V39" s="223">
        <v>-451</v>
      </c>
      <c r="W39" s="90">
        <v>17308.5</v>
      </c>
      <c r="X39" s="157">
        <v>847</v>
      </c>
      <c r="Y39" s="13">
        <v>105.14533912462412</v>
      </c>
      <c r="Z39" s="177">
        <v>5.5</v>
      </c>
      <c r="AA39" s="269">
        <v>847</v>
      </c>
      <c r="AB39" s="200">
        <v>0</v>
      </c>
      <c r="AC39" s="311">
        <v>17308.5</v>
      </c>
      <c r="AD39" s="135">
        <v>847</v>
      </c>
      <c r="AE39" s="244">
        <v>105.14533912462412</v>
      </c>
      <c r="AF39" s="279">
        <v>5.5</v>
      </c>
      <c r="AG39" s="367">
        <v>954.4</v>
      </c>
      <c r="AH39" s="303">
        <v>18263</v>
      </c>
      <c r="AI39" s="228">
        <v>1032</v>
      </c>
      <c r="AJ39" s="355">
        <v>105.98920550171202</v>
      </c>
      <c r="AK39" s="347">
        <f t="shared" si="0"/>
        <v>5.8033047346679378</v>
      </c>
    </row>
    <row r="40" spans="1:37" x14ac:dyDescent="0.2">
      <c r="A40" s="60" t="s">
        <v>32</v>
      </c>
      <c r="B40" s="153"/>
      <c r="C40" s="318">
        <v>2624</v>
      </c>
      <c r="D40" s="61">
        <v>5.7588999999999997</v>
      </c>
      <c r="E40" s="298">
        <v>478.5</v>
      </c>
      <c r="F40" s="321">
        <v>32.5</v>
      </c>
      <c r="G40" s="298">
        <v>148374.42800000001</v>
      </c>
      <c r="H40" s="324">
        <v>29155.27</v>
      </c>
      <c r="I40" s="331">
        <v>13574</v>
      </c>
      <c r="J40" s="324">
        <v>13574</v>
      </c>
      <c r="K40" s="200">
        <v>14827</v>
      </c>
      <c r="L40" s="157">
        <v>0</v>
      </c>
      <c r="M40" s="13">
        <v>2663.64</v>
      </c>
      <c r="N40" s="13">
        <v>5139.3900000000003</v>
      </c>
      <c r="O40" s="13">
        <v>4525.9399999999996</v>
      </c>
      <c r="P40" s="13">
        <v>10312.65</v>
      </c>
      <c r="Q40" s="107">
        <v>6862.54</v>
      </c>
      <c r="R40" s="275">
        <v>29504.16</v>
      </c>
      <c r="S40" s="135">
        <v>101.1966618727935</v>
      </c>
      <c r="T40" s="196">
        <v>348.88999999999942</v>
      </c>
      <c r="U40" s="205">
        <v>11.243963414634147</v>
      </c>
      <c r="V40" s="223">
        <v>-15072.16</v>
      </c>
      <c r="W40" s="90">
        <v>14432</v>
      </c>
      <c r="X40" s="157">
        <v>858</v>
      </c>
      <c r="Y40" s="13">
        <v>106.32090761750406</v>
      </c>
      <c r="Z40" s="177">
        <v>5.5</v>
      </c>
      <c r="AA40" s="269">
        <v>858</v>
      </c>
      <c r="AB40" s="200">
        <v>0</v>
      </c>
      <c r="AC40" s="311">
        <v>14432</v>
      </c>
      <c r="AD40" s="135">
        <v>858</v>
      </c>
      <c r="AE40" s="244">
        <v>106.32090761750406</v>
      </c>
      <c r="AF40" s="279">
        <v>5.5</v>
      </c>
      <c r="AG40" s="367">
        <v>1531.2</v>
      </c>
      <c r="AH40" s="303">
        <v>15963</v>
      </c>
      <c r="AI40" s="228">
        <v>1136</v>
      </c>
      <c r="AJ40" s="355">
        <v>107.66169825318674</v>
      </c>
      <c r="AK40" s="347">
        <f t="shared" si="0"/>
        <v>6.0834603658536581</v>
      </c>
    </row>
    <row r="41" spans="1:37" x14ac:dyDescent="0.2">
      <c r="A41" s="60" t="s">
        <v>33</v>
      </c>
      <c r="B41" s="153"/>
      <c r="C41" s="318">
        <v>3911</v>
      </c>
      <c r="D41" s="61">
        <v>8.6007999999999996</v>
      </c>
      <c r="E41" s="298">
        <v>670.75</v>
      </c>
      <c r="F41" s="321">
        <v>9.6</v>
      </c>
      <c r="G41" s="298">
        <v>146424.61300000001</v>
      </c>
      <c r="H41" s="324">
        <v>27126.31</v>
      </c>
      <c r="I41" s="331">
        <v>21037.5</v>
      </c>
      <c r="J41" s="324">
        <v>21037.5</v>
      </c>
      <c r="K41" s="200">
        <v>22764</v>
      </c>
      <c r="L41" s="157">
        <v>0</v>
      </c>
      <c r="M41" s="13">
        <v>3970.08</v>
      </c>
      <c r="N41" s="13">
        <v>7675.58</v>
      </c>
      <c r="O41" s="13">
        <v>6344.36</v>
      </c>
      <c r="P41" s="13">
        <v>3046.2</v>
      </c>
      <c r="Q41" s="107">
        <v>6772.36</v>
      </c>
      <c r="R41" s="275">
        <v>27808.58</v>
      </c>
      <c r="S41" s="135">
        <v>102.51515963653</v>
      </c>
      <c r="T41" s="196">
        <v>682.27000000000044</v>
      </c>
      <c r="U41" s="205">
        <v>7.110350294042445</v>
      </c>
      <c r="V41" s="223">
        <v>-6298.0800000000017</v>
      </c>
      <c r="W41" s="90">
        <v>21510.5</v>
      </c>
      <c r="X41" s="157">
        <v>473</v>
      </c>
      <c r="Y41" s="13">
        <v>102.2483660130719</v>
      </c>
      <c r="Z41" s="177">
        <v>5.5</v>
      </c>
      <c r="AA41" s="269">
        <v>473</v>
      </c>
      <c r="AB41" s="200">
        <v>0</v>
      </c>
      <c r="AC41" s="311">
        <v>21510.5</v>
      </c>
      <c r="AD41" s="135">
        <v>473</v>
      </c>
      <c r="AE41" s="244">
        <v>102.2483660130719</v>
      </c>
      <c r="AF41" s="279">
        <v>5.5</v>
      </c>
      <c r="AG41" s="367">
        <v>2146.4</v>
      </c>
      <c r="AH41" s="303">
        <v>23657</v>
      </c>
      <c r="AI41" s="228">
        <v>893</v>
      </c>
      <c r="AJ41" s="355">
        <v>103.92286065717799</v>
      </c>
      <c r="AK41" s="347">
        <f t="shared" si="0"/>
        <v>6.0488366146765529</v>
      </c>
    </row>
    <row r="42" spans="1:37" x14ac:dyDescent="0.2">
      <c r="A42" s="60" t="s">
        <v>34</v>
      </c>
      <c r="B42" s="153"/>
      <c r="C42" s="318">
        <v>3558</v>
      </c>
      <c r="D42" s="61">
        <v>5.8967999999999998</v>
      </c>
      <c r="E42" s="298">
        <v>771.5</v>
      </c>
      <c r="F42" s="321">
        <v>12.4</v>
      </c>
      <c r="G42" s="298">
        <v>203608.43</v>
      </c>
      <c r="H42" s="324">
        <v>30148.14</v>
      </c>
      <c r="I42" s="331">
        <v>19178.5</v>
      </c>
      <c r="J42" s="324">
        <v>19178.5</v>
      </c>
      <c r="K42" s="200">
        <v>21272</v>
      </c>
      <c r="L42" s="157">
        <v>0</v>
      </c>
      <c r="M42" s="13">
        <v>3611.75</v>
      </c>
      <c r="N42" s="13">
        <v>5262.46</v>
      </c>
      <c r="O42" s="13">
        <v>7297.32</v>
      </c>
      <c r="P42" s="13">
        <v>3934.67</v>
      </c>
      <c r="Q42" s="107">
        <v>9417.2000000000007</v>
      </c>
      <c r="R42" s="275">
        <v>29523.4</v>
      </c>
      <c r="S42" s="135">
        <v>97.927766024703359</v>
      </c>
      <c r="T42" s="196">
        <v>-624.73999999999796</v>
      </c>
      <c r="U42" s="205">
        <v>8.2977515458122539</v>
      </c>
      <c r="V42" s="223">
        <v>-9954.4000000000015</v>
      </c>
      <c r="W42" s="90">
        <v>19569</v>
      </c>
      <c r="X42" s="157">
        <v>390.5</v>
      </c>
      <c r="Y42" s="13">
        <v>102.03613421279036</v>
      </c>
      <c r="Z42" s="177">
        <v>5.5</v>
      </c>
      <c r="AA42" s="269">
        <v>390.5</v>
      </c>
      <c r="AB42" s="200">
        <v>0</v>
      </c>
      <c r="AC42" s="311">
        <v>19569</v>
      </c>
      <c r="AD42" s="135">
        <v>390.5</v>
      </c>
      <c r="AE42" s="244">
        <v>102.03613421279036</v>
      </c>
      <c r="AF42" s="279">
        <v>5.5</v>
      </c>
      <c r="AG42" s="367">
        <v>2468.8000000000002</v>
      </c>
      <c r="AH42" s="303">
        <v>22038</v>
      </c>
      <c r="AI42" s="228">
        <v>766</v>
      </c>
      <c r="AJ42" s="355">
        <v>103.60097781120723</v>
      </c>
      <c r="AK42" s="347">
        <f t="shared" si="0"/>
        <v>6.1939291736930864</v>
      </c>
    </row>
    <row r="43" spans="1:37" x14ac:dyDescent="0.2">
      <c r="A43" s="60" t="s">
        <v>35</v>
      </c>
      <c r="B43" s="153"/>
      <c r="C43" s="318">
        <v>1556</v>
      </c>
      <c r="D43" s="61">
        <v>3.7557</v>
      </c>
      <c r="E43" s="298">
        <v>187</v>
      </c>
      <c r="F43" s="321">
        <v>7.4</v>
      </c>
      <c r="G43" s="298">
        <v>56148.612000000001</v>
      </c>
      <c r="H43" s="324">
        <v>11568.97</v>
      </c>
      <c r="I43" s="331">
        <v>8426</v>
      </c>
      <c r="J43" s="324">
        <v>8426</v>
      </c>
      <c r="K43" s="200">
        <v>8942</v>
      </c>
      <c r="L43" s="157">
        <v>0</v>
      </c>
      <c r="M43" s="13">
        <v>1579.5</v>
      </c>
      <c r="N43" s="13">
        <v>3351.68</v>
      </c>
      <c r="O43" s="13">
        <v>1768.76</v>
      </c>
      <c r="P43" s="13">
        <v>2348.11</v>
      </c>
      <c r="Q43" s="107">
        <v>2596.96</v>
      </c>
      <c r="R43" s="275">
        <v>11645.01</v>
      </c>
      <c r="S43" s="135">
        <v>100.65727545321667</v>
      </c>
      <c r="T43" s="196">
        <v>76.040000000000873</v>
      </c>
      <c r="U43" s="205">
        <v>7.4839395886889459</v>
      </c>
      <c r="V43" s="223">
        <v>-3087.01</v>
      </c>
      <c r="W43" s="90">
        <v>8558</v>
      </c>
      <c r="X43" s="157">
        <v>132</v>
      </c>
      <c r="Y43" s="13">
        <v>101.56657963446476</v>
      </c>
      <c r="Z43" s="177">
        <v>5.5</v>
      </c>
      <c r="AA43" s="269">
        <v>132</v>
      </c>
      <c r="AB43" s="200">
        <v>0</v>
      </c>
      <c r="AC43" s="311">
        <v>8558</v>
      </c>
      <c r="AD43" s="135">
        <v>132</v>
      </c>
      <c r="AE43" s="244">
        <v>101.56657963446476</v>
      </c>
      <c r="AF43" s="279">
        <v>5.5</v>
      </c>
      <c r="AG43" s="367">
        <v>598.4</v>
      </c>
      <c r="AH43" s="303">
        <v>9156</v>
      </c>
      <c r="AI43" s="228">
        <v>214</v>
      </c>
      <c r="AJ43" s="355">
        <v>102.39320062625812</v>
      </c>
      <c r="AK43" s="347">
        <f t="shared" si="0"/>
        <v>5.8843187660668379</v>
      </c>
    </row>
    <row r="44" spans="1:37" x14ac:dyDescent="0.2">
      <c r="A44" s="60" t="s">
        <v>36</v>
      </c>
      <c r="B44" s="153"/>
      <c r="C44" s="318">
        <v>3870</v>
      </c>
      <c r="D44" s="61">
        <v>6.4981999999999998</v>
      </c>
      <c r="E44" s="298">
        <v>478.75</v>
      </c>
      <c r="F44" s="321">
        <v>33.6</v>
      </c>
      <c r="G44" s="298">
        <v>109251.764</v>
      </c>
      <c r="H44" s="324">
        <v>29834.29</v>
      </c>
      <c r="I44" s="331">
        <v>20817.5</v>
      </c>
      <c r="J44" s="324">
        <v>20817.5</v>
      </c>
      <c r="K44" s="200">
        <v>22109</v>
      </c>
      <c r="L44" s="157">
        <v>0</v>
      </c>
      <c r="M44" s="13">
        <v>3928.46</v>
      </c>
      <c r="N44" s="13">
        <v>5799.16</v>
      </c>
      <c r="O44" s="13">
        <v>4528.3100000000004</v>
      </c>
      <c r="P44" s="13">
        <v>10661.7</v>
      </c>
      <c r="Q44" s="107">
        <v>5053.0600000000004</v>
      </c>
      <c r="R44" s="275">
        <v>29970.69</v>
      </c>
      <c r="S44" s="135">
        <v>100.45719204311547</v>
      </c>
      <c r="T44" s="196">
        <v>136.39999999999782</v>
      </c>
      <c r="U44" s="205">
        <v>7.7443643410852712</v>
      </c>
      <c r="V44" s="223">
        <v>-8685.6899999999987</v>
      </c>
      <c r="W44" s="90">
        <v>21285</v>
      </c>
      <c r="X44" s="157">
        <v>467.5</v>
      </c>
      <c r="Y44" s="13">
        <v>102.24570673712022</v>
      </c>
      <c r="Z44" s="177">
        <v>5.5</v>
      </c>
      <c r="AA44" s="269">
        <v>467.5</v>
      </c>
      <c r="AB44" s="200">
        <v>0</v>
      </c>
      <c r="AC44" s="311">
        <v>21285</v>
      </c>
      <c r="AD44" s="135">
        <v>467.5</v>
      </c>
      <c r="AE44" s="244">
        <v>102.24570673712022</v>
      </c>
      <c r="AF44" s="279">
        <v>5.5</v>
      </c>
      <c r="AG44" s="367">
        <v>1532</v>
      </c>
      <c r="AH44" s="303">
        <v>22817</v>
      </c>
      <c r="AI44" s="228">
        <v>708</v>
      </c>
      <c r="AJ44" s="355">
        <v>103.20231579899588</v>
      </c>
      <c r="AK44" s="347">
        <f t="shared" si="0"/>
        <v>5.8958656330749353</v>
      </c>
    </row>
    <row r="45" spans="1:37" x14ac:dyDescent="0.2">
      <c r="A45" s="60" t="s">
        <v>37</v>
      </c>
      <c r="B45" s="153"/>
      <c r="C45" s="318">
        <v>414</v>
      </c>
      <c r="D45" s="61">
        <v>4.9592000000000001</v>
      </c>
      <c r="E45" s="298"/>
      <c r="F45" s="321">
        <v>18.399999999999999</v>
      </c>
      <c r="G45" s="298">
        <v>23609.338</v>
      </c>
      <c r="H45" s="324">
        <v>9670.5400000000009</v>
      </c>
      <c r="I45" s="331">
        <v>2238.5</v>
      </c>
      <c r="J45" s="324">
        <v>2238.5</v>
      </c>
      <c r="K45" s="200">
        <v>2239</v>
      </c>
      <c r="L45" s="157">
        <v>0</v>
      </c>
      <c r="M45" s="13">
        <v>420.25</v>
      </c>
      <c r="N45" s="13">
        <v>4425.72</v>
      </c>
      <c r="O45" s="13">
        <v>0</v>
      </c>
      <c r="P45" s="13">
        <v>5838.55</v>
      </c>
      <c r="Q45" s="107">
        <v>1091.97</v>
      </c>
      <c r="R45" s="275">
        <v>11776.49</v>
      </c>
      <c r="S45" s="135">
        <v>121.77696385103623</v>
      </c>
      <c r="T45" s="196">
        <v>2105.9499999999989</v>
      </c>
      <c r="U45" s="205">
        <v>28.445628019323671</v>
      </c>
      <c r="V45" s="223">
        <v>-9499.49</v>
      </c>
      <c r="W45" s="90">
        <v>2277</v>
      </c>
      <c r="X45" s="157">
        <v>38.5</v>
      </c>
      <c r="Y45" s="13">
        <v>101.71990171990173</v>
      </c>
      <c r="Z45" s="177">
        <v>5.5</v>
      </c>
      <c r="AA45" s="269">
        <v>38.5</v>
      </c>
      <c r="AB45" s="200">
        <v>0</v>
      </c>
      <c r="AC45" s="311">
        <v>2277</v>
      </c>
      <c r="AD45" s="135">
        <v>38.5</v>
      </c>
      <c r="AE45" s="244">
        <v>101.71990171990173</v>
      </c>
      <c r="AF45" s="279">
        <v>5.5</v>
      </c>
      <c r="AG45" s="367">
        <v>0</v>
      </c>
      <c r="AH45" s="303">
        <v>2277</v>
      </c>
      <c r="AI45" s="228">
        <v>38</v>
      </c>
      <c r="AJ45" s="355">
        <v>101.69718624385887</v>
      </c>
      <c r="AK45" s="347">
        <f t="shared" si="0"/>
        <v>5.5</v>
      </c>
    </row>
    <row r="46" spans="1:37" x14ac:dyDescent="0.2">
      <c r="A46" s="60" t="s">
        <v>38</v>
      </c>
      <c r="B46" s="153"/>
      <c r="C46" s="318">
        <v>1079</v>
      </c>
      <c r="D46" s="61">
        <v>3.4350000000000001</v>
      </c>
      <c r="E46" s="298">
        <v>25</v>
      </c>
      <c r="F46" s="321">
        <v>14</v>
      </c>
      <c r="G46" s="298">
        <v>69548.482999999993</v>
      </c>
      <c r="H46" s="324">
        <v>10346.379999999999</v>
      </c>
      <c r="I46" s="331">
        <v>5775</v>
      </c>
      <c r="J46" s="324">
        <v>5775</v>
      </c>
      <c r="K46" s="200">
        <v>5843</v>
      </c>
      <c r="L46" s="157">
        <v>0</v>
      </c>
      <c r="M46" s="13">
        <v>1095.3</v>
      </c>
      <c r="N46" s="13">
        <v>3065.48</v>
      </c>
      <c r="O46" s="13">
        <v>236.47</v>
      </c>
      <c r="P46" s="13">
        <v>4442.37</v>
      </c>
      <c r="Q46" s="107">
        <v>3216.72</v>
      </c>
      <c r="R46" s="275">
        <v>12056.34</v>
      </c>
      <c r="S46" s="135">
        <v>116.52713316155024</v>
      </c>
      <c r="T46" s="196">
        <v>1709.9600000000009</v>
      </c>
      <c r="U46" s="205">
        <v>11.173623725671918</v>
      </c>
      <c r="V46" s="223">
        <v>-6121.84</v>
      </c>
      <c r="W46" s="90">
        <v>5934.5</v>
      </c>
      <c r="X46" s="157">
        <v>159.5</v>
      </c>
      <c r="Y46" s="13">
        <v>102.76190476190476</v>
      </c>
      <c r="Z46" s="177">
        <v>5.5</v>
      </c>
      <c r="AA46" s="269">
        <v>159.5</v>
      </c>
      <c r="AB46" s="200">
        <v>0</v>
      </c>
      <c r="AC46" s="311">
        <v>5934.5</v>
      </c>
      <c r="AD46" s="135">
        <v>159.5</v>
      </c>
      <c r="AE46" s="244">
        <v>102.76190476190476</v>
      </c>
      <c r="AF46" s="279">
        <v>5.5</v>
      </c>
      <c r="AG46" s="367">
        <v>80</v>
      </c>
      <c r="AH46" s="303">
        <v>6015</v>
      </c>
      <c r="AI46" s="228">
        <v>172</v>
      </c>
      <c r="AJ46" s="355">
        <v>102.94369330823207</v>
      </c>
      <c r="AK46" s="347">
        <f t="shared" si="0"/>
        <v>5.5746061167747918</v>
      </c>
    </row>
    <row r="47" spans="1:37" x14ac:dyDescent="0.2">
      <c r="A47" s="60" t="s">
        <v>39</v>
      </c>
      <c r="B47" s="153"/>
      <c r="C47" s="318">
        <v>9907</v>
      </c>
      <c r="D47" s="61">
        <v>8.0976999999999997</v>
      </c>
      <c r="E47" s="298">
        <v>941.25</v>
      </c>
      <c r="F47" s="321">
        <v>22.5</v>
      </c>
      <c r="G47" s="298">
        <v>207930.092</v>
      </c>
      <c r="H47" s="324">
        <v>42332.54</v>
      </c>
      <c r="I47" s="331">
        <v>42332.54</v>
      </c>
      <c r="J47" s="324">
        <v>42332.54</v>
      </c>
      <c r="K47" s="200">
        <v>44832</v>
      </c>
      <c r="L47" s="157">
        <v>0</v>
      </c>
      <c r="M47" s="13">
        <v>10056.65</v>
      </c>
      <c r="N47" s="13">
        <v>7226.6</v>
      </c>
      <c r="O47" s="13">
        <v>8902.91</v>
      </c>
      <c r="P47" s="13">
        <v>7139.53</v>
      </c>
      <c r="Q47" s="107">
        <v>9617.09</v>
      </c>
      <c r="R47" s="275">
        <v>42942.78</v>
      </c>
      <c r="S47" s="135">
        <v>101.44153882568823</v>
      </c>
      <c r="T47" s="196">
        <v>610.23999999999796</v>
      </c>
      <c r="U47" s="205">
        <v>4.3345896840617746</v>
      </c>
      <c r="V47" s="223">
        <v>0</v>
      </c>
      <c r="W47" s="90">
        <v>42942.78</v>
      </c>
      <c r="X47" s="157">
        <v>610.23999999999796</v>
      </c>
      <c r="Y47" s="13">
        <v>101.44153882568823</v>
      </c>
      <c r="Z47" s="177">
        <v>4.3345896840617746</v>
      </c>
      <c r="AA47" s="269">
        <v>610.23999999999796</v>
      </c>
      <c r="AB47" s="200">
        <v>0</v>
      </c>
      <c r="AC47" s="311">
        <v>42942.78</v>
      </c>
      <c r="AD47" s="135">
        <v>610.23999999999796</v>
      </c>
      <c r="AE47" s="244">
        <v>101.44153882568823</v>
      </c>
      <c r="AF47" s="279">
        <v>4.3345896840617746</v>
      </c>
      <c r="AG47" s="367">
        <v>3012</v>
      </c>
      <c r="AH47" s="303">
        <v>45955</v>
      </c>
      <c r="AI47" s="228">
        <v>1123</v>
      </c>
      <c r="AJ47" s="355">
        <v>102.50490720913635</v>
      </c>
      <c r="AK47" s="347">
        <f t="shared" si="0"/>
        <v>4.6386393459170288</v>
      </c>
    </row>
    <row r="48" spans="1:37" x14ac:dyDescent="0.2">
      <c r="A48" s="60" t="s">
        <v>40</v>
      </c>
      <c r="B48" s="153"/>
      <c r="C48" s="318">
        <v>10412</v>
      </c>
      <c r="D48" s="61">
        <v>5.2348999999999997</v>
      </c>
      <c r="E48" s="298">
        <v>1069.25</v>
      </c>
      <c r="F48" s="321">
        <v>22.4</v>
      </c>
      <c r="G48" s="298">
        <v>196427.13</v>
      </c>
      <c r="H48" s="324">
        <v>40930.54</v>
      </c>
      <c r="I48" s="331">
        <v>40930.54</v>
      </c>
      <c r="J48" s="324">
        <v>40930.54</v>
      </c>
      <c r="K48" s="200">
        <v>43759</v>
      </c>
      <c r="L48" s="157">
        <v>0</v>
      </c>
      <c r="M48" s="13">
        <v>10569.28</v>
      </c>
      <c r="N48" s="13">
        <v>4671.76</v>
      </c>
      <c r="O48" s="13">
        <v>10113.620000000001</v>
      </c>
      <c r="P48" s="13">
        <v>7107.8</v>
      </c>
      <c r="Q48" s="107">
        <v>9085.06</v>
      </c>
      <c r="R48" s="275">
        <v>41547.519999999997</v>
      </c>
      <c r="S48" s="135">
        <v>101.50738299567999</v>
      </c>
      <c r="T48" s="196">
        <v>616.97999999999593</v>
      </c>
      <c r="U48" s="205">
        <v>3.9903495966192852</v>
      </c>
      <c r="V48" s="223">
        <v>0</v>
      </c>
      <c r="W48" s="90">
        <v>41547.519999999997</v>
      </c>
      <c r="X48" s="157">
        <v>616.97999999999593</v>
      </c>
      <c r="Y48" s="13">
        <v>101.50738299567999</v>
      </c>
      <c r="Z48" s="177">
        <v>3.9903495966192852</v>
      </c>
      <c r="AA48" s="269">
        <v>616.97999999999593</v>
      </c>
      <c r="AB48" s="200">
        <v>0</v>
      </c>
      <c r="AC48" s="311">
        <v>41547.519999999997</v>
      </c>
      <c r="AD48" s="135">
        <v>616.97999999999593</v>
      </c>
      <c r="AE48" s="244">
        <v>101.50738299567999</v>
      </c>
      <c r="AF48" s="279">
        <v>3.9903495966192852</v>
      </c>
      <c r="AG48" s="367">
        <v>3421.6</v>
      </c>
      <c r="AH48" s="303">
        <v>44969</v>
      </c>
      <c r="AI48" s="228">
        <v>1210</v>
      </c>
      <c r="AJ48" s="355">
        <v>102.76514545579197</v>
      </c>
      <c r="AK48" s="347">
        <f t="shared" si="0"/>
        <v>4.3189588935843259</v>
      </c>
    </row>
    <row r="49" spans="1:37" x14ac:dyDescent="0.2">
      <c r="A49" s="60" t="s">
        <v>41</v>
      </c>
      <c r="B49" s="153"/>
      <c r="C49" s="318">
        <v>2806</v>
      </c>
      <c r="D49" s="61">
        <v>8.2462</v>
      </c>
      <c r="E49" s="298">
        <v>396.5</v>
      </c>
      <c r="F49" s="321">
        <v>4.9000000000000004</v>
      </c>
      <c r="G49" s="298">
        <v>171547.72</v>
      </c>
      <c r="H49" s="324">
        <v>22873.31</v>
      </c>
      <c r="I49" s="331">
        <v>15070</v>
      </c>
      <c r="J49" s="324">
        <v>15070</v>
      </c>
      <c r="K49" s="200">
        <v>16056</v>
      </c>
      <c r="L49" s="157">
        <v>0</v>
      </c>
      <c r="M49" s="13">
        <v>2848.39</v>
      </c>
      <c r="N49" s="13">
        <v>7359.12</v>
      </c>
      <c r="O49" s="13">
        <v>3750.34</v>
      </c>
      <c r="P49" s="13">
        <v>1554.83</v>
      </c>
      <c r="Q49" s="107">
        <v>7934.34</v>
      </c>
      <c r="R49" s="275">
        <v>23447.02</v>
      </c>
      <c r="S49" s="135">
        <v>102.50820716372051</v>
      </c>
      <c r="T49" s="196">
        <v>573.70999999999913</v>
      </c>
      <c r="U49" s="205">
        <v>8.3560299358517458</v>
      </c>
      <c r="V49" s="223">
        <v>-8014.02</v>
      </c>
      <c r="W49" s="90">
        <v>15433</v>
      </c>
      <c r="X49" s="157">
        <v>363</v>
      </c>
      <c r="Y49" s="13">
        <v>102.4087591240876</v>
      </c>
      <c r="Z49" s="177">
        <v>5.5</v>
      </c>
      <c r="AA49" s="269">
        <v>363</v>
      </c>
      <c r="AB49" s="200">
        <v>0</v>
      </c>
      <c r="AC49" s="311">
        <v>15433</v>
      </c>
      <c r="AD49" s="135">
        <v>363</v>
      </c>
      <c r="AE49" s="244">
        <v>102.4087591240876</v>
      </c>
      <c r="AF49" s="279">
        <v>5.5</v>
      </c>
      <c r="AG49" s="367">
        <v>1268.8</v>
      </c>
      <c r="AH49" s="303">
        <v>16702</v>
      </c>
      <c r="AI49" s="228">
        <v>646</v>
      </c>
      <c r="AJ49" s="355">
        <v>104.02341803687096</v>
      </c>
      <c r="AK49" s="347">
        <f t="shared" si="0"/>
        <v>5.9522451888809691</v>
      </c>
    </row>
    <row r="50" spans="1:37" x14ac:dyDescent="0.2">
      <c r="A50" s="60" t="s">
        <v>42</v>
      </c>
      <c r="B50" s="153"/>
      <c r="C50" s="318">
        <v>799</v>
      </c>
      <c r="D50" s="61">
        <v>2.7162000000000002</v>
      </c>
      <c r="E50" s="298">
        <v>50</v>
      </c>
      <c r="F50" s="321">
        <v>10.81</v>
      </c>
      <c r="G50" s="298">
        <v>61391.41</v>
      </c>
      <c r="H50" s="324">
        <v>9888.39</v>
      </c>
      <c r="I50" s="331">
        <v>4279</v>
      </c>
      <c r="J50" s="324">
        <v>4279</v>
      </c>
      <c r="K50" s="200">
        <v>4414</v>
      </c>
      <c r="L50" s="157">
        <v>0</v>
      </c>
      <c r="M50" s="13">
        <v>811.07</v>
      </c>
      <c r="N50" s="13">
        <v>2424.0100000000002</v>
      </c>
      <c r="O50" s="13">
        <v>472.93</v>
      </c>
      <c r="P50" s="13">
        <v>3430.15</v>
      </c>
      <c r="Q50" s="107">
        <v>2839.45</v>
      </c>
      <c r="R50" s="275">
        <v>9977.61</v>
      </c>
      <c r="S50" s="135">
        <v>100.90227023812774</v>
      </c>
      <c r="T50" s="196">
        <v>89.220000000001164</v>
      </c>
      <c r="U50" s="205">
        <v>12.487622027534419</v>
      </c>
      <c r="V50" s="223">
        <v>-5583.1100000000006</v>
      </c>
      <c r="W50" s="90">
        <v>4394.5</v>
      </c>
      <c r="X50" s="157">
        <v>115.5</v>
      </c>
      <c r="Y50" s="13">
        <v>102.69922879177378</v>
      </c>
      <c r="Z50" s="177">
        <v>5.5</v>
      </c>
      <c r="AA50" s="269">
        <v>115.5</v>
      </c>
      <c r="AB50" s="200">
        <v>0</v>
      </c>
      <c r="AC50" s="311">
        <v>4394.5</v>
      </c>
      <c r="AD50" s="135">
        <v>115.5</v>
      </c>
      <c r="AE50" s="244">
        <v>102.69922879177378</v>
      </c>
      <c r="AF50" s="279">
        <v>5.5</v>
      </c>
      <c r="AG50" s="367">
        <v>160</v>
      </c>
      <c r="AH50" s="303">
        <v>4555</v>
      </c>
      <c r="AI50" s="228">
        <v>141</v>
      </c>
      <c r="AJ50" s="355">
        <v>103.19438151336655</v>
      </c>
      <c r="AK50" s="347">
        <f t="shared" si="0"/>
        <v>5.7008760951188986</v>
      </c>
    </row>
    <row r="51" spans="1:37" x14ac:dyDescent="0.2">
      <c r="A51" s="60" t="s">
        <v>43</v>
      </c>
      <c r="B51" s="153"/>
      <c r="C51" s="318">
        <v>1484</v>
      </c>
      <c r="D51" s="61">
        <v>2.4748000000000001</v>
      </c>
      <c r="E51" s="298">
        <v>342.5</v>
      </c>
      <c r="F51" s="321">
        <v>13.7</v>
      </c>
      <c r="G51" s="298">
        <v>45588.031000000003</v>
      </c>
      <c r="H51" s="324">
        <v>14408.49</v>
      </c>
      <c r="I51" s="331">
        <v>8156.5</v>
      </c>
      <c r="J51" s="324">
        <v>8156.5</v>
      </c>
      <c r="K51" s="200">
        <v>9089</v>
      </c>
      <c r="L51" s="157">
        <v>0</v>
      </c>
      <c r="M51" s="13">
        <v>1506.42</v>
      </c>
      <c r="N51" s="13">
        <v>2208.58</v>
      </c>
      <c r="O51" s="13">
        <v>3239.57</v>
      </c>
      <c r="P51" s="13">
        <v>4347.18</v>
      </c>
      <c r="Q51" s="107">
        <v>2108.52</v>
      </c>
      <c r="R51" s="275">
        <v>13410.27</v>
      </c>
      <c r="S51" s="135">
        <v>93.072001299234003</v>
      </c>
      <c r="T51" s="196">
        <v>-998.21999999999935</v>
      </c>
      <c r="U51" s="205">
        <v>9.0365700808625338</v>
      </c>
      <c r="V51" s="223">
        <v>-5248.27</v>
      </c>
      <c r="W51" s="90">
        <v>8162</v>
      </c>
      <c r="X51" s="157">
        <v>5.5</v>
      </c>
      <c r="Y51" s="13">
        <v>100.06743088334457</v>
      </c>
      <c r="Z51" s="177">
        <v>5.5</v>
      </c>
      <c r="AA51" s="269">
        <v>5.5</v>
      </c>
      <c r="AB51" s="200">
        <v>0</v>
      </c>
      <c r="AC51" s="311">
        <v>8162</v>
      </c>
      <c r="AD51" s="135">
        <v>5.5</v>
      </c>
      <c r="AE51" s="244">
        <v>100.06743088334457</v>
      </c>
      <c r="AF51" s="279">
        <v>5.5</v>
      </c>
      <c r="AG51" s="367">
        <v>1096</v>
      </c>
      <c r="AH51" s="303">
        <v>9258</v>
      </c>
      <c r="AI51" s="228">
        <v>169</v>
      </c>
      <c r="AJ51" s="355">
        <v>101.85939047199912</v>
      </c>
      <c r="AK51" s="347">
        <f t="shared" si="0"/>
        <v>6.2385444743935308</v>
      </c>
    </row>
    <row r="52" spans="1:37" x14ac:dyDescent="0.2">
      <c r="A52" s="60" t="s">
        <v>44</v>
      </c>
      <c r="B52" s="153"/>
      <c r="C52" s="318">
        <v>3337</v>
      </c>
      <c r="D52" s="61">
        <v>3.6808000000000001</v>
      </c>
      <c r="E52" s="298">
        <v>486.75</v>
      </c>
      <c r="F52" s="321">
        <v>4.9000000000000004</v>
      </c>
      <c r="G52" s="298">
        <v>106452.628</v>
      </c>
      <c r="H52" s="324">
        <v>16758.86</v>
      </c>
      <c r="I52" s="331">
        <v>16758.86</v>
      </c>
      <c r="J52" s="324">
        <v>16758.86</v>
      </c>
      <c r="K52" s="200">
        <v>17952</v>
      </c>
      <c r="L52" s="157">
        <v>0</v>
      </c>
      <c r="M52" s="13">
        <v>3387.41</v>
      </c>
      <c r="N52" s="13">
        <v>3284.84</v>
      </c>
      <c r="O52" s="13">
        <v>4603.9799999999996</v>
      </c>
      <c r="P52" s="13">
        <v>1554.83</v>
      </c>
      <c r="Q52" s="107">
        <v>4923.6000000000004</v>
      </c>
      <c r="R52" s="275">
        <v>17754.66</v>
      </c>
      <c r="S52" s="135">
        <v>105.94193161110003</v>
      </c>
      <c r="T52" s="196">
        <v>995.79999999999927</v>
      </c>
      <c r="U52" s="205">
        <v>5.3205454000599337</v>
      </c>
      <c r="V52" s="223">
        <v>0</v>
      </c>
      <c r="W52" s="90">
        <v>17754.66</v>
      </c>
      <c r="X52" s="157">
        <v>995.79999999999927</v>
      </c>
      <c r="Y52" s="13">
        <v>105.94193161110003</v>
      </c>
      <c r="Z52" s="177">
        <v>5.3205454000599337</v>
      </c>
      <c r="AA52" s="269">
        <v>995.79999999999927</v>
      </c>
      <c r="AB52" s="200">
        <v>0</v>
      </c>
      <c r="AC52" s="311">
        <v>17754.66</v>
      </c>
      <c r="AD52" s="135">
        <v>995.79999999999927</v>
      </c>
      <c r="AE52" s="244">
        <v>105.94193161110003</v>
      </c>
      <c r="AF52" s="279">
        <v>5.3205454000599337</v>
      </c>
      <c r="AG52" s="367">
        <v>1557.6</v>
      </c>
      <c r="AH52" s="303">
        <v>19312</v>
      </c>
      <c r="AI52" s="228">
        <v>1360</v>
      </c>
      <c r="AJ52" s="355">
        <v>107.57575757575756</v>
      </c>
      <c r="AK52" s="347">
        <f t="shared" si="0"/>
        <v>5.7872340425531918</v>
      </c>
    </row>
    <row r="53" spans="1:37" x14ac:dyDescent="0.2">
      <c r="A53" s="60" t="s">
        <v>45</v>
      </c>
      <c r="B53" s="153"/>
      <c r="C53" s="318">
        <v>318</v>
      </c>
      <c r="D53" s="61">
        <v>3.8085</v>
      </c>
      <c r="E53" s="298"/>
      <c r="F53" s="321">
        <v>4.4000000000000004</v>
      </c>
      <c r="G53" s="298">
        <v>30405.523000000001</v>
      </c>
      <c r="H53" s="324">
        <v>7197.2</v>
      </c>
      <c r="I53" s="331">
        <v>1699.5</v>
      </c>
      <c r="J53" s="324">
        <v>1699.5</v>
      </c>
      <c r="K53" s="200">
        <v>1700</v>
      </c>
      <c r="L53" s="157">
        <v>0</v>
      </c>
      <c r="M53" s="13">
        <v>322.8</v>
      </c>
      <c r="N53" s="13">
        <v>3398.8</v>
      </c>
      <c r="O53" s="13">
        <v>0</v>
      </c>
      <c r="P53" s="13">
        <v>1396.17</v>
      </c>
      <c r="Q53" s="107">
        <v>1406.3</v>
      </c>
      <c r="R53" s="275">
        <v>6524.07</v>
      </c>
      <c r="S53" s="135">
        <v>90.647335074751282</v>
      </c>
      <c r="T53" s="196">
        <v>-673.13000000000011</v>
      </c>
      <c r="U53" s="205">
        <v>20.515943396226415</v>
      </c>
      <c r="V53" s="223">
        <v>-4775.07</v>
      </c>
      <c r="W53" s="90">
        <v>1749</v>
      </c>
      <c r="X53" s="157">
        <v>49.5</v>
      </c>
      <c r="Y53" s="13">
        <v>102.91262135922329</v>
      </c>
      <c r="Z53" s="177">
        <v>5.5</v>
      </c>
      <c r="AA53" s="269">
        <v>49.5</v>
      </c>
      <c r="AB53" s="200">
        <v>0</v>
      </c>
      <c r="AC53" s="311">
        <v>1749</v>
      </c>
      <c r="AD53" s="135">
        <v>49.5</v>
      </c>
      <c r="AE53" s="244">
        <v>102.91262135922329</v>
      </c>
      <c r="AF53" s="279">
        <v>5.5</v>
      </c>
      <c r="AG53" s="367">
        <v>0</v>
      </c>
      <c r="AH53" s="303">
        <v>1749</v>
      </c>
      <c r="AI53" s="228">
        <v>49</v>
      </c>
      <c r="AJ53" s="355">
        <v>102.88235294117646</v>
      </c>
      <c r="AK53" s="347">
        <f t="shared" si="0"/>
        <v>5.5</v>
      </c>
    </row>
    <row r="54" spans="1:37" x14ac:dyDescent="0.2">
      <c r="A54" s="60" t="s">
        <v>46</v>
      </c>
      <c r="B54" s="153"/>
      <c r="C54" s="318">
        <v>6078</v>
      </c>
      <c r="D54" s="61">
        <v>1.7864</v>
      </c>
      <c r="E54" s="298">
        <v>665.75</v>
      </c>
      <c r="F54" s="321">
        <v>15.45</v>
      </c>
      <c r="G54" s="298">
        <v>48564.934000000001</v>
      </c>
      <c r="H54" s="324">
        <v>21206.18</v>
      </c>
      <c r="I54" s="331">
        <v>21206.18</v>
      </c>
      <c r="J54" s="324">
        <v>21206.18</v>
      </c>
      <c r="K54" s="200">
        <v>23025</v>
      </c>
      <c r="L54" s="157">
        <v>0</v>
      </c>
      <c r="M54" s="13">
        <v>6169.81</v>
      </c>
      <c r="N54" s="13">
        <v>1594.23</v>
      </c>
      <c r="O54" s="13">
        <v>6297.07</v>
      </c>
      <c r="P54" s="13">
        <v>4902.4799999999996</v>
      </c>
      <c r="Q54" s="107">
        <v>2246.1999999999998</v>
      </c>
      <c r="R54" s="275">
        <v>21209.79</v>
      </c>
      <c r="S54" s="135">
        <v>100.01702333942275</v>
      </c>
      <c r="T54" s="196">
        <v>3.6100000000005821</v>
      </c>
      <c r="U54" s="205">
        <v>3.4896001974333664</v>
      </c>
      <c r="V54" s="223">
        <v>0</v>
      </c>
      <c r="W54" s="90">
        <v>21209.79</v>
      </c>
      <c r="X54" s="157">
        <v>3.6100000000005821</v>
      </c>
      <c r="Y54" s="13">
        <v>100.01702333942275</v>
      </c>
      <c r="Z54" s="177">
        <v>3.4896001974333664</v>
      </c>
      <c r="AA54" s="269">
        <v>3.6100000000005821</v>
      </c>
      <c r="AB54" s="200">
        <v>0</v>
      </c>
      <c r="AC54" s="311">
        <v>21209.79</v>
      </c>
      <c r="AD54" s="135">
        <v>3.6100000000005821</v>
      </c>
      <c r="AE54" s="244">
        <v>100.01702333942275</v>
      </c>
      <c r="AF54" s="279">
        <v>3.4896001974333664</v>
      </c>
      <c r="AG54" s="367">
        <v>2130.4</v>
      </c>
      <c r="AH54" s="303">
        <v>23340</v>
      </c>
      <c r="AI54" s="228">
        <v>315</v>
      </c>
      <c r="AJ54" s="355">
        <v>101.36807817589577</v>
      </c>
      <c r="AK54" s="347">
        <f t="shared" si="0"/>
        <v>3.8400789733464955</v>
      </c>
    </row>
    <row r="55" spans="1:37" x14ac:dyDescent="0.2">
      <c r="A55" s="60" t="s">
        <v>59</v>
      </c>
      <c r="B55" s="153"/>
      <c r="C55" s="318">
        <v>687</v>
      </c>
      <c r="D55" s="61">
        <v>3.2747000000000002</v>
      </c>
      <c r="E55" s="298"/>
      <c r="F55" s="321">
        <v>2</v>
      </c>
      <c r="G55" s="298">
        <v>49180.904000000002</v>
      </c>
      <c r="H55" s="324">
        <v>6377.5</v>
      </c>
      <c r="I55" s="331">
        <v>3712.5</v>
      </c>
      <c r="J55" s="324">
        <v>3806</v>
      </c>
      <c r="K55" s="200">
        <v>3806</v>
      </c>
      <c r="L55" s="157">
        <v>0</v>
      </c>
      <c r="M55" s="13">
        <v>697.38</v>
      </c>
      <c r="N55" s="13">
        <v>2922.43</v>
      </c>
      <c r="O55" s="13">
        <v>0</v>
      </c>
      <c r="P55" s="13">
        <v>634.62</v>
      </c>
      <c r="Q55" s="107">
        <v>2274.69</v>
      </c>
      <c r="R55" s="275">
        <v>6529.12</v>
      </c>
      <c r="S55" s="135">
        <v>102.37742061936494</v>
      </c>
      <c r="T55" s="196">
        <v>151.61999999999989</v>
      </c>
      <c r="U55" s="205">
        <v>9.5038136826783113</v>
      </c>
      <c r="V55" s="223">
        <v>-2750.62</v>
      </c>
      <c r="W55" s="90">
        <v>3778.5</v>
      </c>
      <c r="X55" s="157">
        <v>66</v>
      </c>
      <c r="Y55" s="13">
        <v>101.77777777777777</v>
      </c>
      <c r="Z55" s="177">
        <v>5.5</v>
      </c>
      <c r="AA55" s="269">
        <v>-27.5</v>
      </c>
      <c r="AB55" s="200">
        <v>27.5</v>
      </c>
      <c r="AC55" s="311">
        <v>3806</v>
      </c>
      <c r="AD55" s="135">
        <v>0</v>
      </c>
      <c r="AE55" s="244">
        <v>100</v>
      </c>
      <c r="AF55" s="279">
        <v>5.5400291120815135</v>
      </c>
      <c r="AG55" s="367">
        <v>0</v>
      </c>
      <c r="AH55" s="303">
        <v>3806</v>
      </c>
      <c r="AI55" s="228">
        <v>0</v>
      </c>
      <c r="AJ55" s="355">
        <v>100</v>
      </c>
      <c r="AK55" s="347">
        <f t="shared" si="0"/>
        <v>5.5400291120815135</v>
      </c>
    </row>
    <row r="56" spans="1:37" x14ac:dyDescent="0.2">
      <c r="A56" s="60" t="s">
        <v>47</v>
      </c>
      <c r="B56" s="153"/>
      <c r="C56" s="318">
        <v>4829</v>
      </c>
      <c r="D56" s="61">
        <v>9.8782999999999994</v>
      </c>
      <c r="E56" s="298">
        <v>489.25</v>
      </c>
      <c r="F56" s="321">
        <v>16.399999999999999</v>
      </c>
      <c r="G56" s="298">
        <v>203022.38200000001</v>
      </c>
      <c r="H56" s="324">
        <v>32569.15</v>
      </c>
      <c r="I56" s="331">
        <v>25811.5</v>
      </c>
      <c r="J56" s="324">
        <v>25811.5</v>
      </c>
      <c r="K56" s="200">
        <v>27179</v>
      </c>
      <c r="L56" s="157">
        <v>0</v>
      </c>
      <c r="M56" s="13">
        <v>4901.95</v>
      </c>
      <c r="N56" s="13">
        <v>8815.65</v>
      </c>
      <c r="O56" s="13">
        <v>4627.62</v>
      </c>
      <c r="P56" s="13">
        <v>5203.92</v>
      </c>
      <c r="Q56" s="107">
        <v>9390.1</v>
      </c>
      <c r="R56" s="275">
        <v>32939.24</v>
      </c>
      <c r="S56" s="135">
        <v>101.13632072068199</v>
      </c>
      <c r="T56" s="196">
        <v>370.08999999999651</v>
      </c>
      <c r="U56" s="205">
        <v>6.8211306688755435</v>
      </c>
      <c r="V56" s="223">
        <v>-6379.739999999998</v>
      </c>
      <c r="W56" s="90">
        <v>26559.5</v>
      </c>
      <c r="X56" s="157">
        <v>748</v>
      </c>
      <c r="Y56" s="13">
        <v>102.89793309183889</v>
      </c>
      <c r="Z56" s="177">
        <v>5.5</v>
      </c>
      <c r="AA56" s="269">
        <v>748</v>
      </c>
      <c r="AB56" s="200">
        <v>0</v>
      </c>
      <c r="AC56" s="311">
        <v>26559.5</v>
      </c>
      <c r="AD56" s="135">
        <v>748</v>
      </c>
      <c r="AE56" s="244">
        <v>102.89793309183889</v>
      </c>
      <c r="AF56" s="279">
        <v>5.5</v>
      </c>
      <c r="AG56" s="367">
        <v>1565.6</v>
      </c>
      <c r="AH56" s="303">
        <v>28125</v>
      </c>
      <c r="AI56" s="228">
        <v>946</v>
      </c>
      <c r="AJ56" s="355">
        <v>103.48062842635859</v>
      </c>
      <c r="AK56" s="347">
        <f t="shared" si="0"/>
        <v>5.8241872023193206</v>
      </c>
    </row>
    <row r="57" spans="1:37" x14ac:dyDescent="0.2">
      <c r="A57" s="60" t="s">
        <v>48</v>
      </c>
      <c r="B57" s="153"/>
      <c r="C57" s="318">
        <v>2519</v>
      </c>
      <c r="D57" s="61">
        <v>3.798</v>
      </c>
      <c r="E57" s="298">
        <v>580.75</v>
      </c>
      <c r="F57" s="321">
        <v>23.5</v>
      </c>
      <c r="G57" s="298">
        <v>97851.501000000004</v>
      </c>
      <c r="H57" s="324">
        <v>23319.919999999998</v>
      </c>
      <c r="I57" s="331">
        <v>13832.5</v>
      </c>
      <c r="J57" s="324">
        <v>13893</v>
      </c>
      <c r="K57" s="200">
        <v>15445</v>
      </c>
      <c r="L57" s="157">
        <v>0</v>
      </c>
      <c r="M57" s="13">
        <v>2557.0500000000002</v>
      </c>
      <c r="N57" s="13">
        <v>3389.43</v>
      </c>
      <c r="O57" s="13">
        <v>5493.09</v>
      </c>
      <c r="P57" s="13">
        <v>7456.84</v>
      </c>
      <c r="Q57" s="107">
        <v>4525.78</v>
      </c>
      <c r="R57" s="275">
        <v>23422.19</v>
      </c>
      <c r="S57" s="135">
        <v>100.43855210480996</v>
      </c>
      <c r="T57" s="196">
        <v>102.27000000000044</v>
      </c>
      <c r="U57" s="205">
        <v>9.2982096069868998</v>
      </c>
      <c r="V57" s="223">
        <v>-9567.6899999999987</v>
      </c>
      <c r="W57" s="90">
        <v>13854.5</v>
      </c>
      <c r="X57" s="157">
        <v>22</v>
      </c>
      <c r="Y57" s="13">
        <v>100.15904572564614</v>
      </c>
      <c r="Z57" s="177">
        <v>5.5</v>
      </c>
      <c r="AA57" s="269">
        <v>-38.5</v>
      </c>
      <c r="AB57" s="200">
        <v>38.5</v>
      </c>
      <c r="AC57" s="311">
        <v>13893</v>
      </c>
      <c r="AD57" s="135">
        <v>0</v>
      </c>
      <c r="AE57" s="244">
        <v>100</v>
      </c>
      <c r="AF57" s="279">
        <v>5.5152838427947595</v>
      </c>
      <c r="AG57" s="367">
        <v>1858.4</v>
      </c>
      <c r="AH57" s="303">
        <v>15751</v>
      </c>
      <c r="AI57" s="228">
        <v>306</v>
      </c>
      <c r="AJ57" s="355">
        <v>101.98122369698932</v>
      </c>
      <c r="AK57" s="347">
        <f t="shared" si="0"/>
        <v>6.2528781262405717</v>
      </c>
    </row>
    <row r="58" spans="1:37" x14ac:dyDescent="0.2">
      <c r="A58" s="60" t="s">
        <v>49</v>
      </c>
      <c r="B58" s="153"/>
      <c r="C58" s="318">
        <v>3663</v>
      </c>
      <c r="D58" s="61">
        <v>7.5907</v>
      </c>
      <c r="E58" s="298">
        <v>466.25</v>
      </c>
      <c r="F58" s="321">
        <v>17</v>
      </c>
      <c r="G58" s="298">
        <v>173085.182</v>
      </c>
      <c r="H58" s="324">
        <v>27880.36</v>
      </c>
      <c r="I58" s="331">
        <v>19965</v>
      </c>
      <c r="J58" s="324">
        <v>19965</v>
      </c>
      <c r="K58" s="200">
        <v>21159</v>
      </c>
      <c r="L58" s="157">
        <v>0</v>
      </c>
      <c r="M58" s="13">
        <v>3718.33</v>
      </c>
      <c r="N58" s="13">
        <v>6774.14</v>
      </c>
      <c r="O58" s="13">
        <v>4410.08</v>
      </c>
      <c r="P58" s="13">
        <v>5394.31</v>
      </c>
      <c r="Q58" s="107">
        <v>8005.45</v>
      </c>
      <c r="R58" s="275">
        <v>28302.31</v>
      </c>
      <c r="S58" s="135">
        <v>101.51343096000195</v>
      </c>
      <c r="T58" s="196">
        <v>421.95000000000073</v>
      </c>
      <c r="U58" s="205">
        <v>7.7265383565383567</v>
      </c>
      <c r="V58" s="223">
        <v>-8155.8100000000013</v>
      </c>
      <c r="W58" s="90">
        <v>20146.5</v>
      </c>
      <c r="X58" s="157">
        <v>181.5</v>
      </c>
      <c r="Y58" s="13">
        <v>100.90909090909091</v>
      </c>
      <c r="Z58" s="177">
        <v>5.5</v>
      </c>
      <c r="AA58" s="269">
        <v>181.5</v>
      </c>
      <c r="AB58" s="200">
        <v>0</v>
      </c>
      <c r="AC58" s="311">
        <v>20146.5</v>
      </c>
      <c r="AD58" s="135">
        <v>181.5</v>
      </c>
      <c r="AE58" s="244">
        <v>100.90909090909091</v>
      </c>
      <c r="AF58" s="279">
        <v>5.5</v>
      </c>
      <c r="AG58" s="367">
        <v>1492</v>
      </c>
      <c r="AH58" s="303">
        <v>21639</v>
      </c>
      <c r="AI58" s="228">
        <v>480</v>
      </c>
      <c r="AJ58" s="355">
        <v>102.26853821069048</v>
      </c>
      <c r="AK58" s="347">
        <f t="shared" si="0"/>
        <v>5.9074529074529076</v>
      </c>
    </row>
    <row r="59" spans="1:37" x14ac:dyDescent="0.2">
      <c r="A59" s="60" t="s">
        <v>50</v>
      </c>
      <c r="B59" s="153"/>
      <c r="C59" s="318">
        <v>7206</v>
      </c>
      <c r="D59" s="61">
        <v>5.1355000000000004</v>
      </c>
      <c r="E59" s="298">
        <v>842.5</v>
      </c>
      <c r="F59" s="321">
        <v>22.8</v>
      </c>
      <c r="G59" s="298">
        <v>200980.712</v>
      </c>
      <c r="H59" s="324">
        <v>35782.639999999999</v>
      </c>
      <c r="I59" s="331">
        <v>35782.639999999999</v>
      </c>
      <c r="J59" s="324">
        <v>35782.639999999999</v>
      </c>
      <c r="K59" s="200">
        <v>37989</v>
      </c>
      <c r="L59" s="157">
        <v>0</v>
      </c>
      <c r="M59" s="13">
        <v>7314.85</v>
      </c>
      <c r="N59" s="13">
        <v>4583.05</v>
      </c>
      <c r="O59" s="13">
        <v>7968.88</v>
      </c>
      <c r="P59" s="13">
        <v>7234.72</v>
      </c>
      <c r="Q59" s="107">
        <v>9295.67</v>
      </c>
      <c r="R59" s="275">
        <v>36397.17</v>
      </c>
      <c r="S59" s="135">
        <v>101.71739703945823</v>
      </c>
      <c r="T59" s="196">
        <v>614.52999999999884</v>
      </c>
      <c r="U59" s="205">
        <v>5.0509533721898414</v>
      </c>
      <c r="V59" s="223">
        <v>0</v>
      </c>
      <c r="W59" s="90">
        <v>36397.17</v>
      </c>
      <c r="X59" s="157">
        <v>614.52999999999884</v>
      </c>
      <c r="Y59" s="13">
        <v>101.71739703945823</v>
      </c>
      <c r="Z59" s="177">
        <v>5.0509533721898414</v>
      </c>
      <c r="AA59" s="269">
        <v>614.52999999999884</v>
      </c>
      <c r="AB59" s="200">
        <v>0</v>
      </c>
      <c r="AC59" s="311">
        <v>36397.17</v>
      </c>
      <c r="AD59" s="135">
        <v>614.52999999999884</v>
      </c>
      <c r="AE59" s="244">
        <v>101.71739703945823</v>
      </c>
      <c r="AF59" s="279">
        <v>5.0509533721898414</v>
      </c>
      <c r="AG59" s="367">
        <v>2696</v>
      </c>
      <c r="AH59" s="303">
        <v>39093</v>
      </c>
      <c r="AI59" s="228">
        <v>1104</v>
      </c>
      <c r="AJ59" s="355">
        <v>102.90610439864172</v>
      </c>
      <c r="AK59" s="347">
        <f t="shared" si="0"/>
        <v>5.4250624479600331</v>
      </c>
    </row>
    <row r="60" spans="1:37" x14ac:dyDescent="0.2">
      <c r="A60" s="60" t="s">
        <v>51</v>
      </c>
      <c r="B60" s="153"/>
      <c r="C60" s="318">
        <v>3295</v>
      </c>
      <c r="D60" s="61">
        <v>5.0018000000000002</v>
      </c>
      <c r="E60" s="298">
        <v>228</v>
      </c>
      <c r="F60" s="321">
        <v>7.5</v>
      </c>
      <c r="G60" s="298">
        <v>102479.851</v>
      </c>
      <c r="H60" s="324">
        <v>16522.82</v>
      </c>
      <c r="I60" s="331">
        <v>16522.82</v>
      </c>
      <c r="J60" s="324">
        <v>16522.82</v>
      </c>
      <c r="K60" s="200">
        <v>17055</v>
      </c>
      <c r="L60" s="157">
        <v>0</v>
      </c>
      <c r="M60" s="13">
        <v>3344.77</v>
      </c>
      <c r="N60" s="13">
        <v>4463.74</v>
      </c>
      <c r="O60" s="13">
        <v>2156.56</v>
      </c>
      <c r="P60" s="13">
        <v>2379.84</v>
      </c>
      <c r="Q60" s="107">
        <v>4739.8500000000004</v>
      </c>
      <c r="R60" s="275">
        <v>17084.759999999998</v>
      </c>
      <c r="S60" s="135">
        <v>103.40099329291246</v>
      </c>
      <c r="T60" s="196">
        <v>561.93999999999869</v>
      </c>
      <c r="U60" s="205">
        <v>5.1850561456752651</v>
      </c>
      <c r="V60" s="223">
        <v>0</v>
      </c>
      <c r="W60" s="90">
        <v>17084.759999999998</v>
      </c>
      <c r="X60" s="157">
        <v>561.93999999999869</v>
      </c>
      <c r="Y60" s="13">
        <v>103.40099329291246</v>
      </c>
      <c r="Z60" s="177">
        <v>5.1850561456752651</v>
      </c>
      <c r="AA60" s="269">
        <v>561.93999999999869</v>
      </c>
      <c r="AB60" s="200">
        <v>0</v>
      </c>
      <c r="AC60" s="311">
        <v>17084.759999999998</v>
      </c>
      <c r="AD60" s="135">
        <v>561.93999999999869</v>
      </c>
      <c r="AE60" s="244">
        <v>103.40099329291246</v>
      </c>
      <c r="AF60" s="279">
        <v>5.1850561456752651</v>
      </c>
      <c r="AG60" s="367">
        <v>729.6</v>
      </c>
      <c r="AH60" s="303">
        <v>17814</v>
      </c>
      <c r="AI60" s="228">
        <v>759</v>
      </c>
      <c r="AJ60" s="355">
        <v>104.45030782761653</v>
      </c>
      <c r="AK60" s="347">
        <f t="shared" si="0"/>
        <v>5.4063732928679817</v>
      </c>
    </row>
    <row r="61" spans="1:37" x14ac:dyDescent="0.2">
      <c r="A61" s="60" t="s">
        <v>52</v>
      </c>
      <c r="B61" s="153"/>
      <c r="C61" s="318">
        <v>2278</v>
      </c>
      <c r="D61" s="61">
        <v>2.97</v>
      </c>
      <c r="E61" s="298">
        <v>241.5</v>
      </c>
      <c r="F61" s="321">
        <v>22.1</v>
      </c>
      <c r="G61" s="298">
        <v>82506.75</v>
      </c>
      <c r="H61" s="324">
        <v>17888.669999999998</v>
      </c>
      <c r="I61" s="331">
        <v>12336.5</v>
      </c>
      <c r="J61" s="324">
        <v>12336.5</v>
      </c>
      <c r="K61" s="200">
        <v>12992</v>
      </c>
      <c r="L61" s="157">
        <v>0</v>
      </c>
      <c r="M61" s="13">
        <v>2312.41</v>
      </c>
      <c r="N61" s="13">
        <v>2650.5</v>
      </c>
      <c r="O61" s="13">
        <v>2284.25</v>
      </c>
      <c r="P61" s="13">
        <v>7012.61</v>
      </c>
      <c r="Q61" s="107">
        <v>3816.06</v>
      </c>
      <c r="R61" s="275">
        <v>18075.830000000002</v>
      </c>
      <c r="S61" s="135">
        <v>101.04624882677138</v>
      </c>
      <c r="T61" s="196">
        <v>187.16000000000349</v>
      </c>
      <c r="U61" s="205">
        <v>7.9349561018437234</v>
      </c>
      <c r="V61" s="223">
        <v>-5546.8300000000017</v>
      </c>
      <c r="W61" s="90">
        <v>12529</v>
      </c>
      <c r="X61" s="157">
        <v>192.5</v>
      </c>
      <c r="Y61" s="13">
        <v>101.56041016495764</v>
      </c>
      <c r="Z61" s="177">
        <v>5.5</v>
      </c>
      <c r="AA61" s="269">
        <v>192.5</v>
      </c>
      <c r="AB61" s="200">
        <v>0</v>
      </c>
      <c r="AC61" s="311">
        <v>12529</v>
      </c>
      <c r="AD61" s="135">
        <v>192.5</v>
      </c>
      <c r="AE61" s="244">
        <v>101.56041016495764</v>
      </c>
      <c r="AF61" s="279">
        <v>5.5</v>
      </c>
      <c r="AG61" s="367">
        <v>772.8</v>
      </c>
      <c r="AH61" s="303">
        <v>13302</v>
      </c>
      <c r="AI61" s="228">
        <v>310</v>
      </c>
      <c r="AJ61" s="355">
        <v>102.38608374384238</v>
      </c>
      <c r="AK61" s="347">
        <f t="shared" si="0"/>
        <v>5.8393327480245834</v>
      </c>
    </row>
    <row r="62" spans="1:37" x14ac:dyDescent="0.2">
      <c r="A62" s="60" t="s">
        <v>53</v>
      </c>
      <c r="B62" s="153"/>
      <c r="C62" s="318">
        <v>1402</v>
      </c>
      <c r="D62" s="61">
        <v>3.3714</v>
      </c>
      <c r="E62" s="298">
        <v>186.25</v>
      </c>
      <c r="F62" s="321">
        <v>15.1</v>
      </c>
      <c r="G62" s="298">
        <v>15582.86</v>
      </c>
      <c r="H62" s="324">
        <v>11663.21</v>
      </c>
      <c r="I62" s="331">
        <v>7590</v>
      </c>
      <c r="J62" s="324">
        <v>7590</v>
      </c>
      <c r="K62" s="200">
        <v>8092</v>
      </c>
      <c r="L62" s="157">
        <v>0</v>
      </c>
      <c r="M62" s="13">
        <v>1423.18</v>
      </c>
      <c r="N62" s="13">
        <v>3008.72</v>
      </c>
      <c r="O62" s="13">
        <v>1761.67</v>
      </c>
      <c r="P62" s="13">
        <v>4791.42</v>
      </c>
      <c r="Q62" s="107">
        <v>720.73</v>
      </c>
      <c r="R62" s="275">
        <v>11705.72</v>
      </c>
      <c r="S62" s="135">
        <v>100.36447941861633</v>
      </c>
      <c r="T62" s="196">
        <v>42.510000000000218</v>
      </c>
      <c r="U62" s="205">
        <v>8.3493009985734652</v>
      </c>
      <c r="V62" s="223">
        <v>-3994.7199999999993</v>
      </c>
      <c r="W62" s="90">
        <v>7711</v>
      </c>
      <c r="X62" s="157">
        <v>121</v>
      </c>
      <c r="Y62" s="13">
        <v>101.59420289855072</v>
      </c>
      <c r="Z62" s="177">
        <v>5.5</v>
      </c>
      <c r="AA62" s="269">
        <v>121</v>
      </c>
      <c r="AB62" s="200">
        <v>0</v>
      </c>
      <c r="AC62" s="311">
        <v>7711</v>
      </c>
      <c r="AD62" s="135">
        <v>121</v>
      </c>
      <c r="AE62" s="244">
        <v>101.59420289855072</v>
      </c>
      <c r="AF62" s="279">
        <v>5.5</v>
      </c>
      <c r="AG62" s="367">
        <v>596</v>
      </c>
      <c r="AH62" s="303">
        <v>8307</v>
      </c>
      <c r="AI62" s="228">
        <v>215</v>
      </c>
      <c r="AJ62" s="355">
        <v>102.65694513099358</v>
      </c>
      <c r="AK62" s="347">
        <f t="shared" si="0"/>
        <v>5.9251069900142657</v>
      </c>
    </row>
    <row r="63" spans="1:37" x14ac:dyDescent="0.2">
      <c r="A63" s="60" t="s">
        <v>54</v>
      </c>
      <c r="B63" s="153"/>
      <c r="C63" s="318">
        <v>3366</v>
      </c>
      <c r="D63" s="61">
        <v>3.7031999999999998</v>
      </c>
      <c r="E63" s="298">
        <v>134.25</v>
      </c>
      <c r="F63" s="321">
        <v>23.8</v>
      </c>
      <c r="G63" s="298">
        <v>82832.94</v>
      </c>
      <c r="H63" s="324">
        <v>19068.080000000002</v>
      </c>
      <c r="I63" s="331">
        <v>17875</v>
      </c>
      <c r="J63" s="324">
        <v>17875</v>
      </c>
      <c r="K63" s="200">
        <v>18191</v>
      </c>
      <c r="L63" s="157">
        <v>0</v>
      </c>
      <c r="M63" s="13">
        <v>3416.85</v>
      </c>
      <c r="N63" s="13">
        <v>3304.83</v>
      </c>
      <c r="O63" s="13">
        <v>1269.82</v>
      </c>
      <c r="P63" s="13">
        <v>7552.04</v>
      </c>
      <c r="Q63" s="107">
        <v>3831.15</v>
      </c>
      <c r="R63" s="275">
        <v>19374.689999999999</v>
      </c>
      <c r="S63" s="135">
        <v>101.60797521302615</v>
      </c>
      <c r="T63" s="196">
        <v>306.60999999999694</v>
      </c>
      <c r="U63" s="205">
        <v>5.7559982174688056</v>
      </c>
      <c r="V63" s="223">
        <v>-861.68999999999869</v>
      </c>
      <c r="W63" s="90">
        <v>18513</v>
      </c>
      <c r="X63" s="157">
        <v>638</v>
      </c>
      <c r="Y63" s="13">
        <v>103.56923076923077</v>
      </c>
      <c r="Z63" s="177">
        <v>5.5</v>
      </c>
      <c r="AA63" s="269">
        <v>638</v>
      </c>
      <c r="AB63" s="200">
        <v>0</v>
      </c>
      <c r="AC63" s="311">
        <v>18513</v>
      </c>
      <c r="AD63" s="135">
        <v>638</v>
      </c>
      <c r="AE63" s="244">
        <v>103.56923076923077</v>
      </c>
      <c r="AF63" s="279">
        <v>5.5</v>
      </c>
      <c r="AG63" s="367">
        <v>429.6</v>
      </c>
      <c r="AH63" s="303">
        <v>18943</v>
      </c>
      <c r="AI63" s="228">
        <v>752</v>
      </c>
      <c r="AJ63" s="355">
        <v>104.133912374251</v>
      </c>
      <c r="AK63" s="347">
        <f t="shared" si="0"/>
        <v>5.6277480689245394</v>
      </c>
    </row>
    <row r="64" spans="1:37" x14ac:dyDescent="0.2">
      <c r="A64" s="60" t="s">
        <v>55</v>
      </c>
      <c r="B64" s="153"/>
      <c r="C64" s="318">
        <v>2467</v>
      </c>
      <c r="D64" s="61">
        <v>6.0304000000000002</v>
      </c>
      <c r="E64" s="298">
        <v>452</v>
      </c>
      <c r="F64" s="321">
        <v>29.8</v>
      </c>
      <c r="G64" s="298">
        <v>119041.78200000001</v>
      </c>
      <c r="H64" s="324">
        <v>27172.91</v>
      </c>
      <c r="I64" s="331">
        <v>13524.5</v>
      </c>
      <c r="J64" s="324">
        <v>13524.5</v>
      </c>
      <c r="K64" s="200">
        <v>14777</v>
      </c>
      <c r="L64" s="157">
        <v>0</v>
      </c>
      <c r="M64" s="13">
        <v>2504.27</v>
      </c>
      <c r="N64" s="13">
        <v>5381.68</v>
      </c>
      <c r="O64" s="13">
        <v>4275.29</v>
      </c>
      <c r="P64" s="13">
        <v>9455.91</v>
      </c>
      <c r="Q64" s="107">
        <v>5505.86</v>
      </c>
      <c r="R64" s="275">
        <v>27123.01</v>
      </c>
      <c r="S64" s="135">
        <v>99.816361221525412</v>
      </c>
      <c r="T64" s="196">
        <v>-49.900000000001455</v>
      </c>
      <c r="U64" s="205">
        <v>10.994329144710173</v>
      </c>
      <c r="V64" s="223">
        <v>-13554.509999999998</v>
      </c>
      <c r="W64" s="90">
        <v>13568.5</v>
      </c>
      <c r="X64" s="157">
        <v>44</v>
      </c>
      <c r="Y64" s="13">
        <v>100.32533550223668</v>
      </c>
      <c r="Z64" s="177">
        <v>5.5</v>
      </c>
      <c r="AA64" s="269">
        <v>44</v>
      </c>
      <c r="AB64" s="200">
        <v>0</v>
      </c>
      <c r="AC64" s="311">
        <v>13568.5</v>
      </c>
      <c r="AD64" s="135">
        <v>44</v>
      </c>
      <c r="AE64" s="244">
        <v>100.32533550223668</v>
      </c>
      <c r="AF64" s="279">
        <v>5.5</v>
      </c>
      <c r="AG64" s="367">
        <v>1446.4</v>
      </c>
      <c r="AH64" s="303">
        <v>15015</v>
      </c>
      <c r="AI64" s="228">
        <v>238</v>
      </c>
      <c r="AJ64" s="355">
        <v>101.61061108479394</v>
      </c>
      <c r="AK64" s="347">
        <f t="shared" si="0"/>
        <v>6.0863396838265098</v>
      </c>
    </row>
    <row r="65" spans="1:37" x14ac:dyDescent="0.2">
      <c r="A65" s="60" t="s">
        <v>56</v>
      </c>
      <c r="B65" s="153"/>
      <c r="C65" s="318">
        <v>4412</v>
      </c>
      <c r="D65" s="61">
        <v>5.9981999999999998</v>
      </c>
      <c r="E65" s="298">
        <v>845.75</v>
      </c>
      <c r="F65" s="321">
        <v>16.7</v>
      </c>
      <c r="G65" s="298">
        <v>89632.716</v>
      </c>
      <c r="H65" s="324">
        <v>25285.34</v>
      </c>
      <c r="I65" s="331">
        <v>24051.5</v>
      </c>
      <c r="J65" s="324">
        <v>24051.5</v>
      </c>
      <c r="K65" s="200">
        <v>26299</v>
      </c>
      <c r="L65" s="157">
        <v>0</v>
      </c>
      <c r="M65" s="13">
        <v>4478.6499999999996</v>
      </c>
      <c r="N65" s="13">
        <v>5352.95</v>
      </c>
      <c r="O65" s="13">
        <v>7999.62</v>
      </c>
      <c r="P65" s="13">
        <v>5299.12</v>
      </c>
      <c r="Q65" s="107">
        <v>4145.6499999999996</v>
      </c>
      <c r="R65" s="275">
        <v>27275.99</v>
      </c>
      <c r="S65" s="135">
        <v>107.87274365304165</v>
      </c>
      <c r="T65" s="196">
        <v>1990.6500000000015</v>
      </c>
      <c r="U65" s="205">
        <v>6.1822280145058937</v>
      </c>
      <c r="V65" s="223">
        <v>-3009.9900000000016</v>
      </c>
      <c r="W65" s="90">
        <v>24266</v>
      </c>
      <c r="X65" s="157">
        <v>214.5</v>
      </c>
      <c r="Y65" s="13">
        <v>100.89183626800823</v>
      </c>
      <c r="Z65" s="177">
        <v>5.5</v>
      </c>
      <c r="AA65" s="269">
        <v>214.5</v>
      </c>
      <c r="AB65" s="200">
        <v>0</v>
      </c>
      <c r="AC65" s="311">
        <v>24266</v>
      </c>
      <c r="AD65" s="135">
        <v>214.5</v>
      </c>
      <c r="AE65" s="244">
        <v>100.89183626800823</v>
      </c>
      <c r="AF65" s="279">
        <v>5.5</v>
      </c>
      <c r="AG65" s="367">
        <v>2706.4</v>
      </c>
      <c r="AH65" s="303">
        <v>26972</v>
      </c>
      <c r="AI65" s="228">
        <v>673</v>
      </c>
      <c r="AJ65" s="355">
        <v>102.5590326628389</v>
      </c>
      <c r="AK65" s="347">
        <f t="shared" si="0"/>
        <v>6.1133272892112425</v>
      </c>
    </row>
    <row r="66" spans="1:37" x14ac:dyDescent="0.2">
      <c r="A66" s="60" t="s">
        <v>57</v>
      </c>
      <c r="B66" s="153"/>
      <c r="C66" s="318">
        <v>9956</v>
      </c>
      <c r="D66" s="61">
        <v>9.8535000000000004</v>
      </c>
      <c r="E66" s="298">
        <v>1145.75</v>
      </c>
      <c r="F66" s="321">
        <v>31</v>
      </c>
      <c r="G66" s="298">
        <v>274622.24400000001</v>
      </c>
      <c r="H66" s="324">
        <v>52059.15</v>
      </c>
      <c r="I66" s="331">
        <v>52059.15</v>
      </c>
      <c r="J66" s="324">
        <v>52059.15</v>
      </c>
      <c r="K66" s="200">
        <v>55172</v>
      </c>
      <c r="L66" s="157">
        <v>0</v>
      </c>
      <c r="M66" s="13">
        <v>10106.39</v>
      </c>
      <c r="N66" s="13">
        <v>8793.52</v>
      </c>
      <c r="O66" s="13">
        <v>10837.2</v>
      </c>
      <c r="P66" s="13">
        <v>9836.69</v>
      </c>
      <c r="Q66" s="107">
        <v>12701.7</v>
      </c>
      <c r="R66" s="275">
        <v>52275.5</v>
      </c>
      <c r="S66" s="135">
        <v>100.41558496441067</v>
      </c>
      <c r="T66" s="196">
        <v>216.34999999999854</v>
      </c>
      <c r="U66" s="205">
        <v>5.2506528726396144</v>
      </c>
      <c r="V66" s="223">
        <v>0</v>
      </c>
      <c r="W66" s="90">
        <v>52275.5</v>
      </c>
      <c r="X66" s="157">
        <v>216.34999999999854</v>
      </c>
      <c r="Y66" s="13">
        <v>100.41558496441067</v>
      </c>
      <c r="Z66" s="177">
        <v>5.2506528726396144</v>
      </c>
      <c r="AA66" s="269">
        <v>216.34999999999854</v>
      </c>
      <c r="AB66" s="200">
        <v>0</v>
      </c>
      <c r="AC66" s="311">
        <v>52275.5</v>
      </c>
      <c r="AD66" s="135">
        <v>216.34999999999854</v>
      </c>
      <c r="AE66" s="244">
        <v>100.41558496441067</v>
      </c>
      <c r="AF66" s="279">
        <v>5.2506528726396144</v>
      </c>
      <c r="AG66" s="367">
        <v>3666.4</v>
      </c>
      <c r="AH66" s="303">
        <v>55942</v>
      </c>
      <c r="AI66" s="228">
        <v>770</v>
      </c>
      <c r="AJ66" s="355">
        <v>101.395635467266</v>
      </c>
      <c r="AK66" s="347">
        <f t="shared" si="0"/>
        <v>5.6189232623543592</v>
      </c>
    </row>
    <row r="67" spans="1:37" ht="13.5" thickBot="1" x14ac:dyDescent="0.25">
      <c r="A67" s="75" t="s">
        <v>58</v>
      </c>
      <c r="B67" s="154"/>
      <c r="C67" s="319">
        <v>6991</v>
      </c>
      <c r="D67" s="62">
        <v>7.1698000000000004</v>
      </c>
      <c r="E67" s="299">
        <v>411.5</v>
      </c>
      <c r="F67" s="322">
        <v>36.1</v>
      </c>
      <c r="G67" s="299">
        <v>82524.657999999996</v>
      </c>
      <c r="H67" s="326">
        <v>31759.59</v>
      </c>
      <c r="I67" s="332">
        <v>31759.59</v>
      </c>
      <c r="J67" s="326">
        <v>31759.59</v>
      </c>
      <c r="K67" s="215">
        <v>32736</v>
      </c>
      <c r="L67" s="151">
        <v>0</v>
      </c>
      <c r="M67" s="55">
        <v>7096.61</v>
      </c>
      <c r="N67" s="55">
        <v>6398.51</v>
      </c>
      <c r="O67" s="55">
        <v>3892.22</v>
      </c>
      <c r="P67" s="55">
        <v>11454.98</v>
      </c>
      <c r="Q67" s="189">
        <v>3816.89</v>
      </c>
      <c r="R67" s="277">
        <v>32659.21</v>
      </c>
      <c r="S67" s="137">
        <v>102.83259324191528</v>
      </c>
      <c r="T67" s="198">
        <v>899.61999999999898</v>
      </c>
      <c r="U67" s="207">
        <v>4.6716077814332708</v>
      </c>
      <c r="V67" s="288">
        <v>0</v>
      </c>
      <c r="W67" s="145">
        <v>32659.21</v>
      </c>
      <c r="X67" s="151">
        <v>899.61999999999898</v>
      </c>
      <c r="Y67" s="55">
        <v>102.83259324191528</v>
      </c>
      <c r="Z67" s="179">
        <v>4.6716077814332708</v>
      </c>
      <c r="AA67" s="271">
        <v>899.61999999999898</v>
      </c>
      <c r="AB67" s="215">
        <v>0</v>
      </c>
      <c r="AC67" s="312">
        <v>32659.21</v>
      </c>
      <c r="AD67" s="137">
        <v>899.61999999999898</v>
      </c>
      <c r="AE67" s="250">
        <v>102.83259324191528</v>
      </c>
      <c r="AF67" s="365">
        <v>4.6716077814332708</v>
      </c>
      <c r="AG67" s="368">
        <v>1316.8</v>
      </c>
      <c r="AH67" s="304">
        <v>33976</v>
      </c>
      <c r="AI67" s="229">
        <v>1240</v>
      </c>
      <c r="AJ67" s="357">
        <v>103.78787878787878</v>
      </c>
      <c r="AK67" s="351">
        <f t="shared" si="0"/>
        <v>4.8599628093262766</v>
      </c>
    </row>
    <row r="68" spans="1:37" s="73" customFormat="1" ht="13.5" thickBot="1" x14ac:dyDescent="0.25">
      <c r="A68" s="49"/>
      <c r="B68" s="77"/>
      <c r="C68" s="64"/>
      <c r="D68" s="65"/>
      <c r="E68" s="66"/>
      <c r="F68" s="67"/>
      <c r="G68" s="66"/>
      <c r="H68" s="97"/>
      <c r="I68" s="82"/>
      <c r="J68" s="245"/>
      <c r="L68" s="68"/>
      <c r="M68" s="68"/>
      <c r="N68" s="68"/>
      <c r="O68" s="68"/>
      <c r="P68" s="68"/>
      <c r="Q68" s="68"/>
      <c r="R68" s="97"/>
      <c r="S68" s="71"/>
      <c r="T68" s="63"/>
      <c r="U68" s="70"/>
      <c r="V68" s="71"/>
      <c r="W68" s="82"/>
      <c r="X68" s="97"/>
      <c r="Y68" s="68"/>
      <c r="Z68" s="72"/>
      <c r="AA68" s="72"/>
      <c r="AC68" s="245"/>
      <c r="AD68" s="85"/>
      <c r="AE68" s="71"/>
      <c r="AF68" s="71"/>
      <c r="AG68" s="85"/>
      <c r="AH68" s="71"/>
      <c r="AK68" s="239"/>
    </row>
    <row r="69" spans="1:37" ht="15.75" customHeight="1" thickBot="1" x14ac:dyDescent="0.25">
      <c r="A69" s="46" t="s">
        <v>72</v>
      </c>
      <c r="B69" s="45">
        <f t="shared" ref="B69:G69" si="1">SUM(B11:B67)</f>
        <v>0</v>
      </c>
      <c r="C69" s="52">
        <f t="shared" si="1"/>
        <v>1308632</v>
      </c>
      <c r="D69" s="76">
        <f t="shared" si="1"/>
        <v>496.17569999999995</v>
      </c>
      <c r="E69" s="14">
        <f t="shared" si="1"/>
        <v>140443.5</v>
      </c>
      <c r="F69" s="14">
        <f t="shared" si="1"/>
        <v>2790.9400000000005</v>
      </c>
      <c r="G69" s="88">
        <f t="shared" si="1"/>
        <v>9573737.1370000001</v>
      </c>
      <c r="H69" s="327">
        <v>4356000</v>
      </c>
      <c r="I69" s="327">
        <v>4434631.6599999992</v>
      </c>
      <c r="J69" s="335">
        <v>4448914.53</v>
      </c>
      <c r="K69" s="252">
        <v>4822371</v>
      </c>
      <c r="L69" s="95">
        <v>0</v>
      </c>
      <c r="M69" s="15">
        <v>1328400</v>
      </c>
      <c r="N69" s="15">
        <v>442800</v>
      </c>
      <c r="O69" s="15">
        <v>1328400</v>
      </c>
      <c r="P69" s="15">
        <v>885600</v>
      </c>
      <c r="Q69" s="88">
        <v>442800</v>
      </c>
      <c r="R69" s="91">
        <v>4428000.03</v>
      </c>
      <c r="S69" s="167">
        <v>101.65289325068872</v>
      </c>
      <c r="T69" s="201">
        <v>72000.030000000261</v>
      </c>
      <c r="U69" s="208">
        <v>3.3836861929098481</v>
      </c>
      <c r="V69" s="209">
        <v>63453.060000000012</v>
      </c>
      <c r="W69" s="91">
        <v>4491453.09</v>
      </c>
      <c r="X69" s="167">
        <v>56821.430000000633</v>
      </c>
      <c r="Y69" s="184">
        <v>101.28131115178122</v>
      </c>
      <c r="Z69" s="181">
        <v>3.4321742781775164</v>
      </c>
      <c r="AA69" s="181">
        <v>42538.55999999959</v>
      </c>
      <c r="AB69" s="252">
        <v>13273.369999999995</v>
      </c>
      <c r="AC69" s="315">
        <v>4504726.46</v>
      </c>
      <c r="AD69" s="257">
        <v>55811.930000000037</v>
      </c>
      <c r="AE69" s="259">
        <v>101.25450668075658</v>
      </c>
      <c r="AF69" s="185">
        <v>3.4423172137010249</v>
      </c>
      <c r="AG69" s="251">
        <v>449419.20000000007</v>
      </c>
      <c r="AH69" s="305">
        <v>4954143</v>
      </c>
      <c r="AI69" s="167">
        <v>131772</v>
      </c>
      <c r="AJ69" s="359">
        <v>102.73251477333454</v>
      </c>
      <c r="AK69" s="358">
        <f t="shared" si="0"/>
        <v>3.7857419045231966</v>
      </c>
    </row>
    <row r="70" spans="1:37" s="73" customFormat="1" hidden="1" x14ac:dyDescent="0.2">
      <c r="A70" s="98"/>
      <c r="B70" s="98"/>
      <c r="C70" s="98"/>
      <c r="D70" s="98"/>
      <c r="E70" s="236"/>
      <c r="F70" s="98"/>
      <c r="G70" s="98"/>
      <c r="H70" s="328">
        <v>4356000</v>
      </c>
      <c r="I70" s="329"/>
      <c r="J70" s="132"/>
      <c r="K70" s="78"/>
      <c r="L70" s="98"/>
      <c r="M70" s="236"/>
      <c r="N70" s="236"/>
      <c r="O70" s="236"/>
      <c r="P70" s="236"/>
      <c r="Q70" s="236"/>
      <c r="R70" s="68">
        <v>4428000</v>
      </c>
      <c r="S70" s="97"/>
      <c r="T70" s="63"/>
      <c r="U70" s="202"/>
      <c r="V70" s="98"/>
      <c r="W70" s="99"/>
      <c r="X70" s="97"/>
      <c r="Y70" s="68"/>
      <c r="Z70" s="80"/>
      <c r="AA70" s="80"/>
      <c r="AB70" s="78"/>
      <c r="AC70" s="78"/>
      <c r="AD70" s="132"/>
      <c r="AE70" s="71"/>
      <c r="AF70" s="265"/>
      <c r="AG70" s="71"/>
      <c r="AH70" s="78"/>
      <c r="AI70" s="78"/>
      <c r="AJ70" s="77"/>
      <c r="AK70" s="281"/>
    </row>
    <row r="71" spans="1:37" ht="13.5" thickBot="1" x14ac:dyDescent="0.25">
      <c r="A71" s="1" t="s">
        <v>79</v>
      </c>
      <c r="B71" s="1"/>
      <c r="C71" s="1"/>
      <c r="D71" s="1"/>
      <c r="E71" s="23"/>
      <c r="F71" s="1"/>
      <c r="G71" s="1"/>
      <c r="H71" s="329"/>
      <c r="I71" s="329"/>
      <c r="J71" s="132"/>
      <c r="K71" s="78"/>
      <c r="L71" s="4"/>
      <c r="M71" s="10"/>
      <c r="N71" s="10"/>
      <c r="O71" s="10"/>
      <c r="P71" s="10"/>
      <c r="Q71" s="10"/>
      <c r="R71" s="99"/>
      <c r="S71" s="97"/>
      <c r="T71" s="63"/>
      <c r="U71" s="202"/>
      <c r="V71" s="98"/>
      <c r="W71" s="99"/>
      <c r="X71" s="97"/>
      <c r="Y71" s="68"/>
      <c r="Z71" s="80"/>
      <c r="AA71" s="80"/>
      <c r="AB71" s="78"/>
      <c r="AC71" s="78"/>
      <c r="AD71" s="132"/>
      <c r="AE71" s="71"/>
      <c r="AF71" s="265"/>
      <c r="AG71" s="71"/>
      <c r="AH71" s="78"/>
      <c r="AI71" s="51"/>
      <c r="AJ71" s="162"/>
      <c r="AK71" s="281"/>
    </row>
    <row r="72" spans="1:37" ht="15.75" customHeight="1" thickBot="1" x14ac:dyDescent="0.25">
      <c r="A72" s="46" t="s">
        <v>75</v>
      </c>
      <c r="B72" s="45">
        <f t="shared" ref="B72:G72" si="2">SUM(B11:B32)</f>
        <v>0</v>
      </c>
      <c r="C72" s="273">
        <f t="shared" si="2"/>
        <v>1175463</v>
      </c>
      <c r="D72" s="45">
        <f t="shared" si="2"/>
        <v>307.24930000000001</v>
      </c>
      <c r="E72" s="116">
        <f t="shared" si="2"/>
        <v>124035.5</v>
      </c>
      <c r="F72" s="45">
        <f t="shared" si="2"/>
        <v>2156.7500000000005</v>
      </c>
      <c r="G72" s="159">
        <f t="shared" si="2"/>
        <v>5649862.0860000011</v>
      </c>
      <c r="H72" s="327">
        <v>3512209.6099999994</v>
      </c>
      <c r="I72" s="336">
        <v>3770440.2499999995</v>
      </c>
      <c r="J72" s="335">
        <v>3784569.1199999996</v>
      </c>
      <c r="K72" s="252">
        <v>4114575</v>
      </c>
      <c r="L72" s="190">
        <v>0</v>
      </c>
      <c r="M72" s="88">
        <v>1193219.3799999997</v>
      </c>
      <c r="N72" s="15">
        <v>274197.2</v>
      </c>
      <c r="O72" s="88">
        <v>1173203.17</v>
      </c>
      <c r="P72" s="88">
        <v>684363.63000000012</v>
      </c>
      <c r="Q72" s="191">
        <v>261314.78</v>
      </c>
      <c r="R72" s="91">
        <v>3586298.16</v>
      </c>
      <c r="S72" s="212">
        <v>102.10945695806579</v>
      </c>
      <c r="T72" s="201">
        <v>74088.550000000745</v>
      </c>
      <c r="U72" s="208">
        <v>3.0509664362042872</v>
      </c>
      <c r="V72" s="209">
        <v>227593.02000000002</v>
      </c>
      <c r="W72" s="92">
        <v>3813891.18</v>
      </c>
      <c r="X72" s="167">
        <v>43450.930000000633</v>
      </c>
      <c r="Y72" s="184">
        <v>101.15240998713612</v>
      </c>
      <c r="Z72" s="219">
        <v>3.2445863289614389</v>
      </c>
      <c r="AA72" s="181">
        <v>29322.060000000522</v>
      </c>
      <c r="AB72" s="252">
        <v>13207.369999999995</v>
      </c>
      <c r="AC72" s="315">
        <v>3827098.5500000003</v>
      </c>
      <c r="AD72" s="257">
        <v>42529.430000000037</v>
      </c>
      <c r="AE72" s="261">
        <v>101.12375883889261</v>
      </c>
      <c r="AF72" s="185">
        <v>3.2558222164372679</v>
      </c>
      <c r="AG72" s="194">
        <v>396913.60000000003</v>
      </c>
      <c r="AH72" s="305">
        <v>4224009</v>
      </c>
      <c r="AI72" s="257">
        <v>109434</v>
      </c>
      <c r="AJ72" s="224">
        <v>102.65966715881956</v>
      </c>
      <c r="AK72" s="289">
        <f t="shared" si="0"/>
        <v>3.5934852904770289</v>
      </c>
    </row>
    <row r="73" spans="1:37" ht="15.75" customHeight="1" thickBot="1" x14ac:dyDescent="0.25">
      <c r="A73" s="46" t="s">
        <v>76</v>
      </c>
      <c r="B73" s="45">
        <f t="shared" ref="B73:G73" si="3">SUM(B33:B67)</f>
        <v>0</v>
      </c>
      <c r="C73" s="273">
        <f t="shared" si="3"/>
        <v>133169</v>
      </c>
      <c r="D73" s="45">
        <f t="shared" si="3"/>
        <v>188.9264</v>
      </c>
      <c r="E73" s="116">
        <f t="shared" si="3"/>
        <v>16408</v>
      </c>
      <c r="F73" s="45">
        <f t="shared" si="3"/>
        <v>634.18999999999994</v>
      </c>
      <c r="G73" s="159">
        <f t="shared" si="3"/>
        <v>3923875.0509999995</v>
      </c>
      <c r="H73" s="327">
        <v>843790.38999999978</v>
      </c>
      <c r="I73" s="336">
        <v>664191.40999999992</v>
      </c>
      <c r="J73" s="337">
        <v>664345.40999999992</v>
      </c>
      <c r="K73" s="253">
        <v>707796</v>
      </c>
      <c r="L73" s="190">
        <v>0</v>
      </c>
      <c r="M73" s="88">
        <v>135180.64000000001</v>
      </c>
      <c r="N73" s="15">
        <v>168602.78999999995</v>
      </c>
      <c r="O73" s="88">
        <v>155196.86000000002</v>
      </c>
      <c r="P73" s="88">
        <v>201236.36</v>
      </c>
      <c r="Q73" s="191">
        <v>181485.22000000003</v>
      </c>
      <c r="R73" s="91">
        <v>841701.87</v>
      </c>
      <c r="S73" s="167">
        <v>99.752483552224419</v>
      </c>
      <c r="T73" s="146">
        <v>-2088.5199999997858</v>
      </c>
      <c r="U73" s="181">
        <v>6.3205541079380332</v>
      </c>
      <c r="V73" s="209">
        <v>-164139.96</v>
      </c>
      <c r="W73" s="92">
        <v>677561.90999999992</v>
      </c>
      <c r="X73" s="195">
        <v>13370.5</v>
      </c>
      <c r="Y73" s="217">
        <v>102.01304922025413</v>
      </c>
      <c r="Z73" s="218">
        <v>5.0879852668413816</v>
      </c>
      <c r="AA73" s="241">
        <v>13216.5</v>
      </c>
      <c r="AB73" s="253">
        <v>66</v>
      </c>
      <c r="AC73" s="316">
        <v>677627.90999999992</v>
      </c>
      <c r="AD73" s="258">
        <v>13282.499999999989</v>
      </c>
      <c r="AE73" s="262">
        <v>101.99933645962874</v>
      </c>
      <c r="AF73" s="352">
        <v>5.0884808776817421</v>
      </c>
      <c r="AG73" s="263">
        <v>52505.600000000006</v>
      </c>
      <c r="AH73" s="309">
        <v>730134</v>
      </c>
      <c r="AI73" s="258">
        <v>22338</v>
      </c>
      <c r="AJ73" s="225">
        <v>103.15599409999491</v>
      </c>
      <c r="AK73" s="290">
        <f t="shared" si="0"/>
        <v>5.48276250478715</v>
      </c>
    </row>
    <row r="74" spans="1:37" s="85" customFormat="1" x14ac:dyDescent="0.2">
      <c r="A74" s="17"/>
      <c r="B74" s="82"/>
      <c r="C74" s="82"/>
      <c r="D74" s="82"/>
      <c r="E74" s="82"/>
      <c r="F74" s="82"/>
      <c r="G74" s="82"/>
      <c r="H74" s="82"/>
      <c r="I74" s="81"/>
      <c r="J74" s="132"/>
      <c r="K74" s="132"/>
      <c r="L74" s="82"/>
      <c r="M74" s="82"/>
      <c r="N74" s="82"/>
      <c r="O74" s="82"/>
      <c r="P74" s="82"/>
      <c r="Q74" s="82"/>
      <c r="R74" s="82"/>
      <c r="S74" s="71"/>
      <c r="T74" s="63"/>
      <c r="U74" s="80"/>
      <c r="V74" s="81"/>
      <c r="W74" s="81"/>
      <c r="X74" s="71"/>
      <c r="Y74" s="68"/>
      <c r="Z74" s="80"/>
      <c r="AA74" s="80"/>
      <c r="AB74" s="132"/>
      <c r="AC74" s="132"/>
      <c r="AD74" s="132"/>
      <c r="AE74" s="71"/>
      <c r="AF74" s="265"/>
      <c r="AG74" s="71"/>
      <c r="AH74" s="132"/>
      <c r="AI74" s="132"/>
      <c r="AJ74" s="226"/>
      <c r="AK74" s="282"/>
    </row>
    <row r="75" spans="1:37" s="85" customFormat="1" ht="13.5" thickBot="1" x14ac:dyDescent="0.25">
      <c r="A75" s="17" t="s">
        <v>117</v>
      </c>
      <c r="B75" s="82"/>
      <c r="C75" s="82"/>
      <c r="D75" s="82"/>
      <c r="E75" s="82"/>
      <c r="F75" s="82"/>
      <c r="G75" s="82"/>
      <c r="H75" s="82"/>
      <c r="I75" s="81"/>
      <c r="J75" s="132"/>
      <c r="K75" s="132"/>
      <c r="L75" s="82"/>
      <c r="M75" s="82"/>
      <c r="N75" s="82"/>
      <c r="O75" s="82"/>
      <c r="P75" s="82"/>
      <c r="Q75" s="82"/>
      <c r="R75" s="82"/>
      <c r="S75" s="71"/>
      <c r="T75" s="63"/>
      <c r="U75" s="80"/>
      <c r="V75" s="81"/>
      <c r="W75" s="81"/>
      <c r="X75" s="71"/>
      <c r="Y75" s="68"/>
      <c r="Z75" s="80"/>
      <c r="AA75" s="80"/>
      <c r="AB75" s="132"/>
      <c r="AC75" s="132"/>
      <c r="AD75" s="132"/>
      <c r="AE75" s="71"/>
      <c r="AF75" s="265"/>
      <c r="AG75" s="71"/>
      <c r="AH75" s="132"/>
      <c r="AI75" s="132"/>
      <c r="AJ75" s="226"/>
      <c r="AK75" s="282"/>
    </row>
    <row r="76" spans="1:37" x14ac:dyDescent="0.2">
      <c r="A76" s="237" t="s">
        <v>29</v>
      </c>
      <c r="B76" s="93"/>
      <c r="C76" s="84"/>
      <c r="D76" s="84"/>
      <c r="E76" s="84"/>
      <c r="F76" s="84"/>
      <c r="G76" s="86"/>
      <c r="H76" s="330">
        <v>10250</v>
      </c>
      <c r="I76" s="338">
        <v>10250</v>
      </c>
      <c r="J76" s="338">
        <v>10250</v>
      </c>
      <c r="K76" s="199">
        <v>10250</v>
      </c>
      <c r="L76" s="93"/>
      <c r="M76" s="84"/>
      <c r="N76" s="84"/>
      <c r="O76" s="84"/>
      <c r="P76" s="84"/>
      <c r="Q76" s="86"/>
      <c r="R76" s="89">
        <v>10465</v>
      </c>
      <c r="S76" s="134">
        <v>102.09756097560975</v>
      </c>
      <c r="T76" s="197">
        <v>215</v>
      </c>
      <c r="U76" s="210"/>
      <c r="V76" s="182"/>
      <c r="W76" s="203">
        <v>10465</v>
      </c>
      <c r="X76" s="134">
        <v>215</v>
      </c>
      <c r="Y76" s="16">
        <v>102.09756097560975</v>
      </c>
      <c r="Z76" s="108"/>
      <c r="AA76" s="108"/>
      <c r="AB76" s="254"/>
      <c r="AC76" s="313">
        <v>10465</v>
      </c>
      <c r="AD76" s="134">
        <v>215</v>
      </c>
      <c r="AE76" s="242">
        <v>102.09756097560975</v>
      </c>
      <c r="AF76" s="278"/>
      <c r="AG76" s="192"/>
      <c r="AH76" s="306">
        <v>10465</v>
      </c>
      <c r="AI76" s="227">
        <v>215</v>
      </c>
      <c r="AJ76" s="363">
        <v>102.09756097560975</v>
      </c>
      <c r="AK76" s="360"/>
    </row>
    <row r="77" spans="1:37" x14ac:dyDescent="0.2">
      <c r="A77" s="238" t="s">
        <v>30</v>
      </c>
      <c r="B77" s="94"/>
      <c r="C77" s="83"/>
      <c r="D77" s="83"/>
      <c r="E77" s="83"/>
      <c r="F77" s="83"/>
      <c r="G77" s="87"/>
      <c r="H77" s="331">
        <v>500</v>
      </c>
      <c r="I77" s="339">
        <v>500</v>
      </c>
      <c r="J77" s="339">
        <v>500</v>
      </c>
      <c r="K77" s="200">
        <v>500</v>
      </c>
      <c r="L77" s="94"/>
      <c r="M77" s="83"/>
      <c r="N77" s="83"/>
      <c r="O77" s="83"/>
      <c r="P77" s="83"/>
      <c r="Q77" s="87"/>
      <c r="R77" s="90">
        <v>500</v>
      </c>
      <c r="S77" s="135">
        <v>100</v>
      </c>
      <c r="T77" s="196">
        <v>0</v>
      </c>
      <c r="U77" s="211"/>
      <c r="V77" s="183"/>
      <c r="W77" s="204">
        <v>500</v>
      </c>
      <c r="X77" s="135">
        <v>0</v>
      </c>
      <c r="Y77" s="13">
        <v>100</v>
      </c>
      <c r="Z77" s="109"/>
      <c r="AA77" s="109"/>
      <c r="AB77" s="255"/>
      <c r="AC77" s="314">
        <v>500</v>
      </c>
      <c r="AD77" s="135">
        <v>0</v>
      </c>
      <c r="AE77" s="244">
        <v>100</v>
      </c>
      <c r="AF77" s="280"/>
      <c r="AG77" s="193"/>
      <c r="AH77" s="307">
        <v>500</v>
      </c>
      <c r="AI77" s="228">
        <v>0</v>
      </c>
      <c r="AJ77" s="364">
        <v>100</v>
      </c>
      <c r="AK77" s="361"/>
    </row>
    <row r="78" spans="1:37" x14ac:dyDescent="0.2">
      <c r="A78" s="238" t="s">
        <v>27</v>
      </c>
      <c r="B78" s="94"/>
      <c r="C78" s="83"/>
      <c r="D78" s="83"/>
      <c r="E78" s="83"/>
      <c r="F78" s="83"/>
      <c r="G78" s="87"/>
      <c r="H78" s="331">
        <v>10250</v>
      </c>
      <c r="I78" s="339">
        <v>10250</v>
      </c>
      <c r="J78" s="339">
        <v>10250</v>
      </c>
      <c r="K78" s="200">
        <v>10250</v>
      </c>
      <c r="L78" s="94"/>
      <c r="M78" s="83"/>
      <c r="N78" s="83"/>
      <c r="O78" s="83"/>
      <c r="P78" s="83"/>
      <c r="Q78" s="87"/>
      <c r="R78" s="90">
        <v>10465</v>
      </c>
      <c r="S78" s="135">
        <v>102.09756097560975</v>
      </c>
      <c r="T78" s="196">
        <v>215</v>
      </c>
      <c r="U78" s="211"/>
      <c r="V78" s="183"/>
      <c r="W78" s="204">
        <v>10465</v>
      </c>
      <c r="X78" s="135">
        <v>215</v>
      </c>
      <c r="Y78" s="13">
        <v>102.09756097560975</v>
      </c>
      <c r="Z78" s="109"/>
      <c r="AA78" s="109"/>
      <c r="AB78" s="255"/>
      <c r="AC78" s="314">
        <v>10465</v>
      </c>
      <c r="AD78" s="135">
        <v>215</v>
      </c>
      <c r="AE78" s="284">
        <v>102.09756097560975</v>
      </c>
      <c r="AF78" s="279"/>
      <c r="AG78" s="193"/>
      <c r="AH78" s="307">
        <v>10465</v>
      </c>
      <c r="AI78" s="228">
        <v>215</v>
      </c>
      <c r="AJ78" s="364">
        <v>102.09756097560975</v>
      </c>
      <c r="AK78" s="361"/>
    </row>
    <row r="79" spans="1:37" ht="13.5" thickBot="1" x14ac:dyDescent="0.25">
      <c r="A79" s="292" t="s">
        <v>84</v>
      </c>
      <c r="B79" s="293"/>
      <c r="C79" s="294"/>
      <c r="D79" s="294"/>
      <c r="E79" s="294"/>
      <c r="F79" s="294"/>
      <c r="G79" s="295"/>
      <c r="H79" s="369">
        <v>12240</v>
      </c>
      <c r="I79" s="370">
        <v>12240</v>
      </c>
      <c r="J79" s="370">
        <v>12240</v>
      </c>
      <c r="K79" s="401">
        <v>12240</v>
      </c>
      <c r="L79" s="293"/>
      <c r="M79" s="294"/>
      <c r="N79" s="294"/>
      <c r="O79" s="294"/>
      <c r="P79" s="294"/>
      <c r="Q79" s="295"/>
      <c r="R79" s="371">
        <v>12240</v>
      </c>
      <c r="S79" s="372">
        <v>100</v>
      </c>
      <c r="T79" s="196">
        <v>0</v>
      </c>
      <c r="U79" s="373"/>
      <c r="V79" s="374"/>
      <c r="W79" s="375">
        <v>12240</v>
      </c>
      <c r="X79" s="135">
        <v>0</v>
      </c>
      <c r="Y79" s="140">
        <v>100</v>
      </c>
      <c r="Z79" s="376"/>
      <c r="AA79" s="376"/>
      <c r="AB79" s="377"/>
      <c r="AC79" s="378">
        <v>12240</v>
      </c>
      <c r="AD79" s="135">
        <v>0</v>
      </c>
      <c r="AE79" s="379">
        <v>100</v>
      </c>
      <c r="AF79" s="380"/>
      <c r="AG79" s="381"/>
      <c r="AH79" s="382">
        <v>12240</v>
      </c>
      <c r="AI79" s="228">
        <v>0</v>
      </c>
      <c r="AJ79" s="383">
        <v>100</v>
      </c>
      <c r="AK79" s="362"/>
    </row>
    <row r="80" spans="1:37" ht="13.5" thickBot="1" x14ac:dyDescent="0.25">
      <c r="A80" s="292" t="s">
        <v>22</v>
      </c>
      <c r="B80" s="293"/>
      <c r="C80" s="294"/>
      <c r="D80" s="294"/>
      <c r="E80" s="294"/>
      <c r="F80" s="294"/>
      <c r="G80" s="295"/>
      <c r="H80" s="387">
        <v>0</v>
      </c>
      <c r="I80" s="388">
        <v>0</v>
      </c>
      <c r="J80" s="388">
        <v>0</v>
      </c>
      <c r="K80" s="402">
        <v>0</v>
      </c>
      <c r="L80" s="384"/>
      <c r="M80" s="385"/>
      <c r="N80" s="385"/>
      <c r="O80" s="385"/>
      <c r="P80" s="385"/>
      <c r="Q80" s="386"/>
      <c r="R80" s="389">
        <v>2170</v>
      </c>
      <c r="S80" s="372">
        <v>0</v>
      </c>
      <c r="T80" s="196">
        <v>2170</v>
      </c>
      <c r="U80" s="390"/>
      <c r="V80" s="391"/>
      <c r="W80" s="392">
        <v>2170</v>
      </c>
      <c r="X80" s="135">
        <v>2170</v>
      </c>
      <c r="Y80" s="140">
        <v>0</v>
      </c>
      <c r="Z80" s="393"/>
      <c r="AA80" s="393"/>
      <c r="AB80" s="394"/>
      <c r="AC80" s="395">
        <v>2170</v>
      </c>
      <c r="AD80" s="135">
        <v>2170</v>
      </c>
      <c r="AE80" s="379">
        <v>0</v>
      </c>
      <c r="AF80" s="396"/>
      <c r="AG80" s="397"/>
      <c r="AH80" s="398">
        <v>2170</v>
      </c>
      <c r="AI80" s="228">
        <v>2170</v>
      </c>
      <c r="AJ80" s="383">
        <v>0</v>
      </c>
      <c r="AK80" s="362"/>
    </row>
    <row r="81" spans="1:37" ht="13.5" thickBot="1" x14ac:dyDescent="0.25">
      <c r="A81" s="46" t="s">
        <v>77</v>
      </c>
      <c r="B81" s="95"/>
      <c r="C81" s="15"/>
      <c r="D81" s="15"/>
      <c r="E81" s="15"/>
      <c r="F81" s="15"/>
      <c r="G81" s="88"/>
      <c r="H81" s="327">
        <v>33240</v>
      </c>
      <c r="I81" s="327">
        <v>33240</v>
      </c>
      <c r="J81" s="327">
        <v>33240</v>
      </c>
      <c r="K81" s="252">
        <v>33240</v>
      </c>
      <c r="L81" s="95"/>
      <c r="M81" s="15"/>
      <c r="N81" s="15"/>
      <c r="O81" s="15"/>
      <c r="P81" s="15"/>
      <c r="Q81" s="88"/>
      <c r="R81" s="91">
        <v>35840</v>
      </c>
      <c r="S81" s="167">
        <v>107.82190132370637</v>
      </c>
      <c r="T81" s="201">
        <v>2600</v>
      </c>
      <c r="U81" s="208"/>
      <c r="V81" s="399"/>
      <c r="W81" s="91">
        <v>35840</v>
      </c>
      <c r="X81" s="167">
        <v>2600</v>
      </c>
      <c r="Y81" s="184">
        <v>107.82190132370637</v>
      </c>
      <c r="Z81" s="185"/>
      <c r="AA81" s="185"/>
      <c r="AB81" s="256"/>
      <c r="AC81" s="400">
        <v>35840</v>
      </c>
      <c r="AD81" s="257">
        <v>2600</v>
      </c>
      <c r="AE81" s="261">
        <v>107.82190132370637</v>
      </c>
      <c r="AF81" s="185"/>
      <c r="AG81" s="264"/>
      <c r="AH81" s="308">
        <v>35840</v>
      </c>
      <c r="AI81" s="230">
        <v>2600</v>
      </c>
      <c r="AJ81" s="359">
        <v>107.82190132370637</v>
      </c>
      <c r="AK81" s="358"/>
    </row>
    <row r="82" spans="1:37" s="85" customFormat="1" ht="13.5" thickBot="1" x14ac:dyDescent="0.25">
      <c r="A82" s="17"/>
      <c r="B82" s="82"/>
      <c r="C82" s="82"/>
      <c r="D82" s="82"/>
      <c r="E82" s="82"/>
      <c r="F82" s="82"/>
      <c r="G82" s="82"/>
      <c r="H82" s="82"/>
      <c r="I82" s="81"/>
      <c r="J82" s="132"/>
      <c r="K82" s="132"/>
      <c r="L82" s="82"/>
      <c r="M82" s="82"/>
      <c r="N82" s="82"/>
      <c r="O82" s="82"/>
      <c r="P82" s="82"/>
      <c r="Q82" s="82"/>
      <c r="R82" s="82"/>
      <c r="S82" s="71"/>
      <c r="T82" s="63"/>
      <c r="U82" s="80"/>
      <c r="V82" s="81"/>
      <c r="W82" s="81"/>
      <c r="X82" s="117"/>
      <c r="Y82" s="68"/>
      <c r="Z82" s="80"/>
      <c r="AA82" s="80"/>
      <c r="AB82" s="132"/>
      <c r="AC82" s="132"/>
      <c r="AD82" s="132"/>
      <c r="AE82" s="71"/>
      <c r="AF82" s="265"/>
      <c r="AG82" s="71"/>
      <c r="AH82" s="132"/>
      <c r="AI82" s="132"/>
      <c r="AJ82" s="226"/>
      <c r="AK82" s="282"/>
    </row>
    <row r="83" spans="1:37" s="85" customFormat="1" ht="13.5" thickBot="1" x14ac:dyDescent="0.25">
      <c r="A83" s="17"/>
      <c r="B83" s="82"/>
      <c r="C83" s="273">
        <f>C69</f>
        <v>1308632</v>
      </c>
      <c r="D83" s="82"/>
      <c r="E83" s="82"/>
      <c r="F83" s="82"/>
      <c r="G83" s="82"/>
      <c r="H83" s="82"/>
      <c r="I83" s="81"/>
      <c r="J83" s="132"/>
      <c r="K83" s="132"/>
      <c r="L83" s="82"/>
      <c r="M83" s="82"/>
      <c r="N83" s="82"/>
      <c r="O83" s="82"/>
      <c r="P83" s="82"/>
      <c r="Q83" s="82"/>
      <c r="R83" s="82"/>
      <c r="S83" s="71"/>
      <c r="T83" s="63"/>
      <c r="U83" s="80"/>
      <c r="V83" s="81"/>
      <c r="W83" s="81"/>
      <c r="X83" s="117"/>
      <c r="Y83" s="68"/>
      <c r="Z83" s="80"/>
      <c r="AA83" s="80"/>
      <c r="AB83" s="132"/>
      <c r="AC83" s="132"/>
      <c r="AD83" s="132"/>
      <c r="AE83" s="71"/>
      <c r="AF83" s="265"/>
      <c r="AG83" s="71"/>
      <c r="AH83" s="132"/>
      <c r="AI83" s="132"/>
      <c r="AJ83" s="226"/>
      <c r="AK83" s="282"/>
    </row>
    <row r="84" spans="1:37" ht="18.75" customHeight="1" thickBot="1" x14ac:dyDescent="0.25">
      <c r="A84" s="46" t="s">
        <v>78</v>
      </c>
      <c r="B84" s="45">
        <f t="shared" ref="B84:G84" si="4">B69</f>
        <v>0</v>
      </c>
      <c r="C84" s="273">
        <f t="shared" si="4"/>
        <v>1308632</v>
      </c>
      <c r="D84" s="45">
        <f t="shared" si="4"/>
        <v>496.17569999999995</v>
      </c>
      <c r="E84" s="116">
        <f>E72+E73</f>
        <v>140443.5</v>
      </c>
      <c r="F84" s="45">
        <f t="shared" si="4"/>
        <v>2790.9400000000005</v>
      </c>
      <c r="G84" s="45">
        <f t="shared" si="4"/>
        <v>9573737.1370000001</v>
      </c>
      <c r="H84" s="327">
        <v>4389240</v>
      </c>
      <c r="I84" s="327">
        <v>4467871.6599999992</v>
      </c>
      <c r="J84" s="335">
        <v>4482154.53</v>
      </c>
      <c r="K84" s="252">
        <v>4855611</v>
      </c>
      <c r="L84" s="95">
        <v>0</v>
      </c>
      <c r="M84" s="15">
        <v>1328400</v>
      </c>
      <c r="N84" s="15">
        <v>442800</v>
      </c>
      <c r="O84" s="15">
        <v>1328400</v>
      </c>
      <c r="P84" s="15">
        <v>885600</v>
      </c>
      <c r="Q84" s="88">
        <v>442800</v>
      </c>
      <c r="R84" s="91">
        <v>4463840.03</v>
      </c>
      <c r="S84" s="167">
        <v>101.69961155006335</v>
      </c>
      <c r="T84" s="201">
        <v>74600.030000000261</v>
      </c>
      <c r="U84" s="208">
        <v>3.3836861929098481</v>
      </c>
      <c r="V84" s="209">
        <v>63453.060000000012</v>
      </c>
      <c r="W84" s="91">
        <v>4527293.09</v>
      </c>
      <c r="X84" s="118">
        <v>59421.430000000633</v>
      </c>
      <c r="Y84" s="184">
        <v>101.32997172976093</v>
      </c>
      <c r="Z84" s="181">
        <v>3.4321742781775164</v>
      </c>
      <c r="AA84" s="181"/>
      <c r="AB84" s="252">
        <v>13273.369999999995</v>
      </c>
      <c r="AC84" s="315">
        <v>4540566.46</v>
      </c>
      <c r="AD84" s="257">
        <v>58411.930000000037</v>
      </c>
      <c r="AE84" s="259">
        <v>101.303210980546</v>
      </c>
      <c r="AF84" s="185">
        <v>3.4423172137010249</v>
      </c>
      <c r="AG84" s="194">
        <v>449419.20000000007</v>
      </c>
      <c r="AH84" s="308">
        <v>4989983</v>
      </c>
      <c r="AI84" s="230">
        <v>134372</v>
      </c>
      <c r="AJ84" s="359">
        <v>102.76735512791284</v>
      </c>
      <c r="AK84" s="358">
        <f>AK69</f>
        <v>3.7857419045231966</v>
      </c>
    </row>
    <row r="85" spans="1:37" x14ac:dyDescent="0.2">
      <c r="A85" s="1"/>
      <c r="B85" s="1"/>
      <c r="C85" s="1"/>
      <c r="D85" s="1"/>
      <c r="E85" s="1"/>
      <c r="F85" s="1"/>
      <c r="G85" s="1"/>
      <c r="H85" s="1"/>
      <c r="I85" s="2"/>
      <c r="J85" s="2"/>
      <c r="K85" s="44"/>
      <c r="L85" s="4"/>
      <c r="M85" s="10"/>
      <c r="N85" s="10"/>
      <c r="O85" s="10"/>
      <c r="P85" s="10"/>
      <c r="Q85" s="10"/>
      <c r="R85" s="10"/>
      <c r="S85" s="2"/>
      <c r="T85" s="10"/>
      <c r="U85" s="10"/>
      <c r="V85" s="1"/>
      <c r="W85" s="10"/>
      <c r="X85" s="19"/>
      <c r="Y85" s="2"/>
      <c r="Z85" s="10"/>
      <c r="AA85" s="10"/>
      <c r="AH85" s="115"/>
      <c r="AI85" s="51"/>
    </row>
    <row r="86" spans="1:37" hidden="1" x14ac:dyDescent="0.2">
      <c r="A86" s="1" t="s">
        <v>85</v>
      </c>
      <c r="B86" s="1"/>
      <c r="C86" s="1"/>
      <c r="D86" s="1"/>
      <c r="E86" s="1"/>
      <c r="F86" s="1"/>
      <c r="G86" s="1"/>
      <c r="H86" s="1"/>
      <c r="I86" s="2"/>
      <c r="J86" s="2"/>
      <c r="K86" s="44"/>
      <c r="L86" s="1"/>
      <c r="M86" s="1"/>
      <c r="N86" s="1"/>
      <c r="O86" s="1"/>
      <c r="P86" s="1"/>
      <c r="Q86" s="1"/>
      <c r="R86" s="10"/>
      <c r="S86" s="25"/>
      <c r="T86" s="25"/>
      <c r="U86" s="115"/>
      <c r="V86" s="22">
        <v>4428000</v>
      </c>
      <c r="W86" s="50" t="s">
        <v>24</v>
      </c>
      <c r="X86" s="19"/>
      <c r="Y86" s="21"/>
      <c r="Z86" s="112"/>
      <c r="AA86" s="112"/>
      <c r="AC86" s="266"/>
      <c r="AH86" s="266"/>
    </row>
    <row r="87" spans="1:37" hidden="1" x14ac:dyDescent="0.2">
      <c r="A87" s="1"/>
      <c r="B87" s="1"/>
      <c r="C87" s="1"/>
      <c r="D87" s="1"/>
      <c r="E87" s="1"/>
      <c r="F87" s="1"/>
      <c r="G87" s="1"/>
      <c r="H87" s="53" t="s">
        <v>61</v>
      </c>
      <c r="I87" s="130"/>
      <c r="J87" s="130"/>
      <c r="K87" s="44"/>
      <c r="L87" s="38"/>
      <c r="M87" s="1"/>
      <c r="N87" s="1">
        <f>B69*0.3</f>
        <v>0</v>
      </c>
      <c r="O87" s="1"/>
      <c r="P87" s="1"/>
      <c r="Q87" s="1"/>
      <c r="R87" s="1" t="s">
        <v>73</v>
      </c>
      <c r="S87" s="22">
        <f>B69/100*30</f>
        <v>0</v>
      </c>
      <c r="T87" s="25" t="s">
        <v>62</v>
      </c>
      <c r="U87" s="36"/>
      <c r="V87" s="22">
        <f>V86-S87</f>
        <v>4428000</v>
      </c>
      <c r="W87" s="50" t="s">
        <v>24</v>
      </c>
      <c r="X87" s="22" t="s">
        <v>74</v>
      </c>
      <c r="Y87" s="21"/>
      <c r="Z87" s="113"/>
      <c r="AA87" s="113"/>
      <c r="AH87" s="51"/>
    </row>
    <row r="88" spans="1:37" x14ac:dyDescent="0.2">
      <c r="A88" s="1"/>
      <c r="B88" s="1"/>
      <c r="C88" s="1"/>
      <c r="D88" s="1"/>
      <c r="E88" s="1"/>
      <c r="F88" s="1"/>
      <c r="G88" s="1"/>
      <c r="H88" s="53"/>
      <c r="I88" s="130"/>
      <c r="J88" s="130"/>
      <c r="K88" s="44"/>
      <c r="L88" s="38"/>
      <c r="M88" s="1"/>
      <c r="N88" s="1"/>
      <c r="O88" s="1"/>
      <c r="P88" s="1"/>
      <c r="Q88" s="1"/>
      <c r="R88" s="1"/>
      <c r="S88" s="37"/>
      <c r="T88" s="25"/>
      <c r="U88" s="36"/>
      <c r="V88" s="22"/>
      <c r="W88" s="50"/>
      <c r="X88" s="22"/>
      <c r="Y88" s="21"/>
      <c r="Z88" s="113"/>
      <c r="AA88" s="113"/>
      <c r="AG88" s="403"/>
      <c r="AH88" s="266"/>
    </row>
    <row r="89" spans="1:37" ht="13.5" customHeight="1" x14ac:dyDescent="0.2">
      <c r="A89" s="1"/>
      <c r="B89" s="1"/>
      <c r="C89" s="1"/>
      <c r="D89" s="1"/>
      <c r="E89" s="1"/>
      <c r="F89" s="1"/>
      <c r="G89" s="1"/>
      <c r="H89" s="1"/>
      <c r="I89" s="2"/>
      <c r="J89" s="2"/>
      <c r="K89" s="44"/>
      <c r="L89" s="1"/>
      <c r="M89" s="1"/>
      <c r="N89" s="1"/>
      <c r="O89" s="1"/>
      <c r="P89" s="1"/>
      <c r="Q89" s="1"/>
      <c r="S89" s="39"/>
      <c r="T89" s="36"/>
      <c r="U89" s="119"/>
      <c r="V89" s="119"/>
      <c r="W89" s="119"/>
      <c r="X89" s="120"/>
      <c r="Y89" s="121"/>
      <c r="Z89" s="10"/>
      <c r="AA89" s="10"/>
      <c r="AH89" s="266"/>
    </row>
    <row r="90" spans="1:37" hidden="1" x14ac:dyDescent="0.2">
      <c r="A90" s="1"/>
      <c r="B90" s="1"/>
      <c r="C90" s="1"/>
      <c r="D90" s="1"/>
      <c r="E90" s="1"/>
      <c r="F90" s="1"/>
      <c r="G90" s="3"/>
      <c r="H90" s="3" t="s">
        <v>63</v>
      </c>
      <c r="I90" s="131"/>
      <c r="J90" s="131"/>
      <c r="K90" s="44" t="s">
        <v>64</v>
      </c>
      <c r="L90" s="3"/>
      <c r="M90" s="1"/>
      <c r="N90" s="48">
        <v>30</v>
      </c>
      <c r="O90" s="1" t="s">
        <v>65</v>
      </c>
      <c r="P90" s="25"/>
      <c r="Q90" s="36"/>
      <c r="R90" s="11"/>
      <c r="S90" s="25">
        <f>V87/100*N90</f>
        <v>1328400</v>
      </c>
      <c r="T90" s="36" t="s">
        <v>24</v>
      </c>
      <c r="U90" s="119"/>
      <c r="V90" s="122"/>
      <c r="W90" s="119"/>
      <c r="X90" s="123"/>
      <c r="Y90" s="121"/>
      <c r="Z90" s="10"/>
      <c r="AA90" s="10"/>
      <c r="AH90" s="51"/>
    </row>
    <row r="91" spans="1:37" hidden="1" x14ac:dyDescent="0.2">
      <c r="A91" s="1"/>
      <c r="B91" s="1"/>
      <c r="C91" s="1"/>
      <c r="D91" s="1"/>
      <c r="E91" s="1"/>
      <c r="F91" s="3"/>
      <c r="G91" s="3"/>
      <c r="H91" s="1"/>
      <c r="I91" s="2"/>
      <c r="J91" s="2"/>
      <c r="K91" s="44" t="s">
        <v>66</v>
      </c>
      <c r="L91" s="3"/>
      <c r="M91" s="1"/>
      <c r="N91" s="48">
        <v>10</v>
      </c>
      <c r="O91" s="1" t="s">
        <v>65</v>
      </c>
      <c r="P91" s="25"/>
      <c r="Q91" s="36"/>
      <c r="R91" s="11"/>
      <c r="S91" s="25">
        <f>V87/100*N91</f>
        <v>442800</v>
      </c>
      <c r="T91" s="36" t="s">
        <v>24</v>
      </c>
      <c r="U91" s="119"/>
      <c r="V91" s="122"/>
      <c r="W91" s="119"/>
      <c r="X91" s="124"/>
      <c r="Y91" s="121"/>
      <c r="Z91" s="10"/>
      <c r="AA91" s="10"/>
      <c r="AH91" s="51"/>
    </row>
    <row r="92" spans="1:37" hidden="1" x14ac:dyDescent="0.2">
      <c r="A92" s="1"/>
      <c r="B92" s="1"/>
      <c r="C92" s="1"/>
      <c r="D92" s="1"/>
      <c r="E92" s="1"/>
      <c r="F92" s="3"/>
      <c r="G92" s="3"/>
      <c r="H92" s="1"/>
      <c r="I92" s="2"/>
      <c r="J92" s="2"/>
      <c r="K92" s="17" t="s">
        <v>67</v>
      </c>
      <c r="L92" s="3"/>
      <c r="M92" s="1"/>
      <c r="N92" s="48">
        <v>30</v>
      </c>
      <c r="O92" s="1" t="s">
        <v>65</v>
      </c>
      <c r="P92" s="25"/>
      <c r="Q92" s="36"/>
      <c r="R92" s="11"/>
      <c r="S92" s="25">
        <f>V87/100*N92</f>
        <v>1328400</v>
      </c>
      <c r="T92" s="36" t="s">
        <v>68</v>
      </c>
      <c r="U92" s="119"/>
      <c r="V92" s="119"/>
      <c r="W92" s="119"/>
      <c r="X92" s="125"/>
      <c r="Y92" s="121"/>
      <c r="Z92" s="10"/>
      <c r="AA92" s="10"/>
      <c r="AH92" s="51"/>
    </row>
    <row r="93" spans="1:37" hidden="1" x14ac:dyDescent="0.2">
      <c r="A93" s="1"/>
      <c r="B93" s="1"/>
      <c r="C93" s="1"/>
      <c r="D93" s="1"/>
      <c r="E93" s="1"/>
      <c r="F93" s="1"/>
      <c r="G93" s="1"/>
      <c r="H93" s="1"/>
      <c r="I93" s="2"/>
      <c r="J93" s="2"/>
      <c r="K93" s="49" t="s">
        <v>69</v>
      </c>
      <c r="L93" s="1"/>
      <c r="M93" s="1"/>
      <c r="N93" s="48">
        <v>20</v>
      </c>
      <c r="O93" s="1" t="s">
        <v>65</v>
      </c>
      <c r="P93" s="25"/>
      <c r="Q93" s="36"/>
      <c r="R93" s="1"/>
      <c r="S93" s="25">
        <f>V87/100*N93</f>
        <v>885600</v>
      </c>
      <c r="T93" s="36" t="s">
        <v>24</v>
      </c>
      <c r="U93" s="119"/>
      <c r="V93" s="119"/>
      <c r="W93" s="119"/>
      <c r="X93" s="125"/>
      <c r="Y93" s="121"/>
      <c r="Z93" s="10"/>
      <c r="AA93" s="10"/>
      <c r="AH93" s="51"/>
    </row>
    <row r="94" spans="1:37" hidden="1" x14ac:dyDescent="0.2">
      <c r="A94" s="1"/>
      <c r="B94" s="1"/>
      <c r="C94" s="1"/>
      <c r="D94" s="1"/>
      <c r="E94" s="1"/>
      <c r="F94" s="1"/>
      <c r="G94" s="1"/>
      <c r="H94" s="1"/>
      <c r="I94" s="2"/>
      <c r="J94" s="2"/>
      <c r="K94" s="49" t="s">
        <v>71</v>
      </c>
      <c r="L94" s="1"/>
      <c r="M94" s="1"/>
      <c r="N94" s="3">
        <v>10</v>
      </c>
      <c r="O94" s="1" t="s">
        <v>65</v>
      </c>
      <c r="P94" s="39"/>
      <c r="Q94" s="1"/>
      <c r="R94" s="10"/>
      <c r="S94" s="39">
        <f>V87/100*N94</f>
        <v>442800</v>
      </c>
      <c r="T94" s="1" t="s">
        <v>24</v>
      </c>
      <c r="U94" s="119"/>
      <c r="V94" s="122"/>
      <c r="W94" s="119"/>
      <c r="X94" s="125"/>
      <c r="Y94" s="121"/>
      <c r="Z94" s="10"/>
      <c r="AA94" s="10"/>
      <c r="AH94" s="51"/>
    </row>
    <row r="95" spans="1:37" hidden="1" x14ac:dyDescent="0.2">
      <c r="A95" s="98"/>
      <c r="B95" s="98"/>
      <c r="C95" s="99"/>
      <c r="D95" s="98"/>
      <c r="E95" s="98"/>
      <c r="F95" s="98"/>
      <c r="G95" s="98"/>
      <c r="H95" s="98"/>
      <c r="I95" s="4"/>
      <c r="J95" s="4"/>
      <c r="K95" s="98"/>
      <c r="L95" s="98"/>
      <c r="M95" s="98"/>
      <c r="N95" s="98">
        <f>SUM(N90:N94)</f>
        <v>100</v>
      </c>
      <c r="O95" s="98"/>
      <c r="P95" s="96"/>
      <c r="Q95" s="98"/>
      <c r="R95" s="98"/>
      <c r="S95" s="40">
        <f>SUM(S90:S94)</f>
        <v>4428000</v>
      </c>
      <c r="T95" s="1"/>
      <c r="U95" s="119"/>
      <c r="V95" s="119"/>
      <c r="W95" s="119"/>
      <c r="X95" s="125"/>
      <c r="Y95" s="121"/>
      <c r="Z95" s="10"/>
      <c r="AA95" s="10"/>
      <c r="AH95" s="51"/>
    </row>
    <row r="96" spans="1:37" ht="14.25" hidden="1" customHeight="1" x14ac:dyDescent="0.2">
      <c r="A96" s="73"/>
      <c r="B96" s="73"/>
      <c r="C96" s="73"/>
      <c r="D96" s="73"/>
      <c r="E96" s="73"/>
      <c r="F96" s="73"/>
      <c r="G96" s="73"/>
      <c r="H96" s="407"/>
      <c r="I96" s="407"/>
      <c r="J96" s="407"/>
      <c r="K96" s="407"/>
      <c r="L96" s="407"/>
      <c r="M96" s="406"/>
      <c r="N96" s="406"/>
      <c r="O96" s="406"/>
      <c r="P96" s="406"/>
      <c r="Q96" s="405"/>
      <c r="R96" s="78"/>
      <c r="U96" s="126"/>
      <c r="V96" s="126"/>
      <c r="W96" s="126"/>
      <c r="X96" s="127"/>
      <c r="Y96" s="126"/>
      <c r="AH96" s="51"/>
    </row>
    <row r="97" spans="1:35" ht="14.25" customHeight="1" x14ac:dyDescent="0.2">
      <c r="A97" s="73"/>
      <c r="B97" s="73"/>
      <c r="C97" s="73"/>
      <c r="D97" s="73"/>
      <c r="E97" s="73"/>
      <c r="F97" s="73"/>
      <c r="G97" s="73"/>
      <c r="H97" s="407"/>
      <c r="I97" s="407"/>
      <c r="J97" s="407"/>
      <c r="K97" s="407"/>
      <c r="L97" s="407"/>
      <c r="M97" s="100"/>
      <c r="N97" s="100"/>
      <c r="O97" s="100"/>
      <c r="P97" s="100"/>
      <c r="Q97" s="405"/>
      <c r="R97" s="291"/>
      <c r="U97" s="126"/>
      <c r="V97" s="128"/>
      <c r="W97" s="126"/>
      <c r="X97" s="120"/>
      <c r="Y97" s="119"/>
      <c r="Z97" s="114"/>
      <c r="AA97" s="114"/>
      <c r="AH97" s="266"/>
    </row>
    <row r="98" spans="1:35" x14ac:dyDescent="0.2">
      <c r="A98" s="73"/>
      <c r="B98" s="73"/>
      <c r="C98" s="73"/>
      <c r="D98" s="73"/>
      <c r="E98" s="73"/>
      <c r="F98" s="73"/>
      <c r="G98" s="73"/>
      <c r="H98" s="404"/>
      <c r="I98" s="404"/>
      <c r="J98" s="404"/>
      <c r="K98" s="404"/>
      <c r="L98" s="404"/>
      <c r="M98" s="101"/>
      <c r="N98" s="102"/>
      <c r="O98" s="103"/>
      <c r="P98" s="102"/>
      <c r="Q98" s="101"/>
      <c r="R98" s="104"/>
      <c r="Z98" s="114"/>
      <c r="AA98" s="114"/>
      <c r="AH98" s="51"/>
    </row>
    <row r="99" spans="1:35" x14ac:dyDescent="0.2">
      <c r="A99" s="105"/>
      <c r="B99" s="73"/>
      <c r="C99" s="73"/>
      <c r="D99" s="73"/>
      <c r="E99" s="73"/>
      <c r="F99" s="73"/>
      <c r="G99" s="73"/>
      <c r="H99" s="78"/>
      <c r="I99" s="132"/>
      <c r="J99" s="132"/>
      <c r="K99" s="78"/>
      <c r="L99" s="78"/>
      <c r="M99" s="69"/>
      <c r="N99" s="106"/>
      <c r="O99" s="69"/>
      <c r="P99" s="106"/>
      <c r="Q99" s="69"/>
      <c r="R99" s="77"/>
      <c r="AH99" s="266"/>
    </row>
    <row r="100" spans="1:35" x14ac:dyDescent="0.2">
      <c r="A100" s="73"/>
      <c r="B100" s="73"/>
      <c r="C100" s="73"/>
      <c r="D100" s="73"/>
      <c r="E100" s="73"/>
      <c r="F100" s="73"/>
      <c r="G100" s="73"/>
      <c r="H100" s="78"/>
      <c r="I100" s="132"/>
      <c r="J100" s="71"/>
      <c r="K100" s="78"/>
      <c r="L100" s="78"/>
      <c r="M100" s="69"/>
      <c r="N100" s="106"/>
      <c r="O100" s="69"/>
      <c r="P100" s="106"/>
      <c r="Q100" s="69"/>
      <c r="R100" s="77"/>
      <c r="AC100" s="291"/>
    </row>
    <row r="101" spans="1:35" x14ac:dyDescent="0.2">
      <c r="F101" s="73"/>
      <c r="G101" s="73"/>
      <c r="H101" s="73"/>
      <c r="I101" s="85"/>
      <c r="J101" s="85"/>
      <c r="K101" s="166"/>
      <c r="L101" s="73"/>
      <c r="M101" s="73"/>
      <c r="N101" s="73"/>
      <c r="T101" s="147"/>
      <c r="AB101" s="239"/>
      <c r="AC101" s="239"/>
      <c r="AD101" s="249"/>
      <c r="AE101" s="249"/>
      <c r="AF101" s="249"/>
      <c r="AG101" s="267"/>
      <c r="AH101" s="266"/>
      <c r="AI101" s="115"/>
    </row>
    <row r="102" spans="1:35" x14ac:dyDescent="0.2">
      <c r="E102" s="240"/>
      <c r="F102" s="73"/>
      <c r="G102" s="73"/>
      <c r="H102" s="73"/>
      <c r="I102" s="85"/>
      <c r="J102" s="85"/>
      <c r="K102" s="73"/>
      <c r="L102" s="73"/>
      <c r="M102" s="73"/>
      <c r="N102" s="73"/>
      <c r="AB102" s="239"/>
      <c r="AC102" s="239"/>
      <c r="AD102" s="249"/>
      <c r="AE102" s="249"/>
      <c r="AF102" s="249"/>
      <c r="AG102" s="249"/>
    </row>
    <row r="103" spans="1:35" x14ac:dyDescent="0.2">
      <c r="F103" s="73"/>
      <c r="G103" s="77"/>
      <c r="H103" s="78"/>
      <c r="I103" s="132"/>
      <c r="J103" s="132"/>
      <c r="K103" s="78"/>
      <c r="L103" s="78"/>
      <c r="M103" s="78"/>
      <c r="N103" s="73"/>
      <c r="AB103" s="239"/>
      <c r="AC103" s="239"/>
      <c r="AD103" s="249"/>
      <c r="AE103" s="249"/>
      <c r="AF103" s="249"/>
      <c r="AG103" s="265"/>
      <c r="AH103" s="72"/>
      <c r="AI103" s="73"/>
    </row>
    <row r="104" spans="1:35" x14ac:dyDescent="0.2">
      <c r="F104" s="73"/>
      <c r="G104" s="77"/>
      <c r="H104" s="78"/>
      <c r="I104" s="132"/>
      <c r="J104" s="132"/>
      <c r="K104" s="77"/>
      <c r="L104" s="78"/>
      <c r="M104" s="78"/>
      <c r="N104" s="73"/>
      <c r="AB104" s="239"/>
      <c r="AC104" s="239"/>
      <c r="AD104" s="249"/>
      <c r="AE104" s="249"/>
      <c r="AF104" s="249"/>
      <c r="AG104" s="249"/>
    </row>
    <row r="105" spans="1:35" x14ac:dyDescent="0.2">
      <c r="F105" s="73"/>
      <c r="G105" s="77"/>
      <c r="H105" s="78"/>
      <c r="I105" s="132"/>
      <c r="J105" s="132"/>
      <c r="K105" s="78"/>
      <c r="L105" s="77"/>
      <c r="M105" s="78"/>
      <c r="N105" s="73"/>
    </row>
    <row r="106" spans="1:35" x14ac:dyDescent="0.2">
      <c r="F106" s="73"/>
      <c r="G106" s="78"/>
      <c r="H106" s="78"/>
      <c r="I106" s="132"/>
      <c r="J106" s="132"/>
      <c r="K106" s="78"/>
      <c r="L106" s="78"/>
      <c r="M106" s="78"/>
      <c r="N106" s="73"/>
    </row>
    <row r="107" spans="1:35" x14ac:dyDescent="0.2">
      <c r="F107" s="73"/>
      <c r="G107" s="78"/>
      <c r="H107" s="78"/>
      <c r="I107" s="132"/>
      <c r="J107" s="132"/>
      <c r="K107" s="78"/>
      <c r="L107" s="78"/>
      <c r="M107" s="78"/>
      <c r="N107" s="73"/>
    </row>
    <row r="108" spans="1:35" x14ac:dyDescent="0.2">
      <c r="F108" s="73"/>
      <c r="G108" s="73"/>
      <c r="H108" s="73"/>
      <c r="I108" s="85"/>
      <c r="J108" s="85"/>
      <c r="K108" s="73"/>
      <c r="L108" s="73"/>
      <c r="M108" s="73"/>
      <c r="N108" s="73"/>
    </row>
    <row r="109" spans="1:35" x14ac:dyDescent="0.2">
      <c r="F109" s="73"/>
      <c r="G109" s="73"/>
      <c r="H109" s="73"/>
      <c r="I109" s="85"/>
      <c r="J109" s="85"/>
      <c r="K109" s="73"/>
      <c r="L109" s="73"/>
      <c r="M109" s="73"/>
      <c r="N109" s="73"/>
    </row>
    <row r="110" spans="1:35" x14ac:dyDescent="0.2">
      <c r="F110" s="73"/>
      <c r="G110" s="73"/>
      <c r="H110" s="73"/>
      <c r="I110" s="85"/>
      <c r="J110" s="85"/>
      <c r="K110" s="73"/>
      <c r="L110" s="73"/>
      <c r="M110" s="73"/>
      <c r="N110" s="73"/>
    </row>
  </sheetData>
  <mergeCells count="5">
    <mergeCell ref="H98:L98"/>
    <mergeCell ref="Q96:Q97"/>
    <mergeCell ref="O96:P96"/>
    <mergeCell ref="H96:L97"/>
    <mergeCell ref="M96:N96"/>
  </mergeCells>
  <phoneticPr fontId="9" type="noConversion"/>
  <pageMargins left="0.39370078740157483" right="0.19685039370078741" top="0.78740157480314965" bottom="0.78740157480314965" header="0.51181102362204722" footer="0.51181102362204722"/>
  <pageSetup paperSize="9" scale="60" orientation="landscape" r:id="rId1"/>
  <headerFooter alignWithMargins="0"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MČ P 1-57</vt:lpstr>
      <vt:lpstr>'MČ P 1-57'!Print_Titles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Čeledová Jitka (MHMP, ROZ)</cp:lastModifiedBy>
  <cp:lastPrinted>2019-12-12T11:40:54Z</cp:lastPrinted>
  <dcterms:created xsi:type="dcterms:W3CDTF">2007-07-03T10:02:39Z</dcterms:created>
  <dcterms:modified xsi:type="dcterms:W3CDTF">2019-12-12T11:42:08Z</dcterms:modified>
</cp:coreProperties>
</file>