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  <definedName name="_xlnm.Print_Area" localSheetId="0">'MČ 1-57'!$A$1:$BH$61</definedName>
  </definedNames>
  <calcPr fullCalcOnLoad="1"/>
</workbook>
</file>

<file path=xl/sharedStrings.xml><?xml version="1.0" encoding="utf-8"?>
<sst xmlns="http://schemas.openxmlformats.org/spreadsheetml/2006/main" count="130" uniqueCount="127">
  <si>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</si>
  <si>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</si>
  <si>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</si>
  <si>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</si>
  <si>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</si>
  <si>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</si>
  <si>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</si>
  <si>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</si>
  <si>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</si>
  <si>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</si>
  <si>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</si>
  <si>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</si>
  <si>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</si>
  <si>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</si>
  <si>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</si>
  <si>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</si>
  <si>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</si>
  <si>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</si>
  <si>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</si>
  <si>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</si>
  <si>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</si>
  <si>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</si>
  <si>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</si>
  <si>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</si>
  <si>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</si>
  <si>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</si>
  <si>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</si>
  <si>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</si>
  <si>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</si>
  <si>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</si>
  <si>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</si>
  <si>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</si>
  <si>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</si>
  <si>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</si>
  <si>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</si>
  <si>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</si>
  <si>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</si>
  <si>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</si>
  <si>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</si>
  <si>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</si>
  <si>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</si>
  <si>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</si>
  <si>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</si>
  <si>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</si>
  <si>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</si>
  <si>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</si>
  <si>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</si>
  <si>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</si>
  <si>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</si>
  <si>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</si>
  <si>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</si>
  <si>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</si>
  <si>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</si>
  <si>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</si>
  <si>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</si>
  <si>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</si>
  <si>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</si>
  <si>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</si>
  <si>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</si>
  <si>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</si>
  <si>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</si>
  <si>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</si>
  <si>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</si>
  <si>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</si>
  <si>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</si>
  <si>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</si>
  <si>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</si>
  <si>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</si>
  <si>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</si>
  <si>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10.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</si>
  <si>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</si>
  <si>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</si>
  <si>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</si>
  <si>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</si>
  <si>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</si>
  <si>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</si>
  <si>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doplatky místních poplatků</t>
  </si>
  <si>
    <t>Dorovnání dotací ze SR  c e l k e m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</si>
  <si>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</si>
  <si>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</si>
  <si>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</si>
  <si>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</si>
  <si>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</si>
  <si>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</si>
  <si>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</si>
  <si>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 xml:space="preserve">            přeplatky místních poplatků</t>
  </si>
  <si>
    <t>výkon pěstounské péče  ÚZ 13010</t>
  </si>
  <si>
    <t>ostatní doplatky</t>
  </si>
  <si>
    <t>ostatní vratky</t>
  </si>
  <si>
    <t>1.</t>
  </si>
  <si>
    <t>2.</t>
  </si>
  <si>
    <t>Úhrn potřeb (ř.4 a ř.5)</t>
  </si>
  <si>
    <t>Úhrn zdrojů fin. vypořádání   (ř.1 a ř.2)</t>
  </si>
  <si>
    <t>Saldo FV (ř.3 - ř.6)</t>
  </si>
  <si>
    <t>Saldo státních prostředků (ř.1 - ř.4)</t>
  </si>
  <si>
    <t>Saldo prostředků MHMP (ř. 2 - ř.5)</t>
  </si>
  <si>
    <t>zkoušky zvláštní odborné způsobilosti ÚZ 81</t>
  </si>
  <si>
    <t xml:space="preserve">vratka nedočerp.dotace poskytnuté městskou částí hl.m. Praze-neinvestiční  ÚZ 79                                                                                                                                              </t>
  </si>
  <si>
    <t xml:space="preserve">vratka nedočerp.dotace poskytnuté městskou částí hl.m. Praze-investiční  ÚZ 79                                                                                                                                             </t>
  </si>
  <si>
    <t>participativní rozpočty - neinvestiční výdaje  ÚZ 109</t>
  </si>
  <si>
    <t>participativní rozpočty - investiční výdaje  ÚZ 119</t>
  </si>
  <si>
    <t>sociálněprávní ochrana dětí  ÚZ 13011</t>
  </si>
  <si>
    <t>projekty OP VVV, MAP  ÚZ 33063</t>
  </si>
  <si>
    <t>ostatní vratky účel.prostř. rezort. min./st.fondům neinv.</t>
  </si>
  <si>
    <t>ostatní vratky účel.prostř. rezort. min./st.fondům inv.</t>
  </si>
  <si>
    <t>vratky ostat.účel.prostř. MF ČR-kap.VPS ÚZ 98xxx</t>
  </si>
  <si>
    <t xml:space="preserve">         vratky účel. prostředků na opatření v souvislosti s šířením nového typu koronaviru - MČ - neinv. ÚZ 127</t>
  </si>
  <si>
    <t xml:space="preserve">         vratky účel. prostředků na opatření v souvislosti s šířením nového typu koronaviru - MČ - inv. ÚZ 127</t>
  </si>
  <si>
    <t xml:space="preserve">         vratky účel. prostředků na zachování, obnovu a rozvoj činností v souvislosti s  pandemií nemoci COVID - neinv. ÚZ 130</t>
  </si>
  <si>
    <t xml:space="preserve">         vratky účel. prostředků na zachování, obnovu a rozvoj činností v souvislosti s pandemií nemoci COVID - inv. ÚZ 130</t>
  </si>
  <si>
    <t>participativní rozpočty - pilotní projekt inv. výdaje ÚZ 141</t>
  </si>
  <si>
    <t>participativní rozpočty - pilotní projekt neinv. výdaje ÚZ 140</t>
  </si>
  <si>
    <t>volby do PS PČR (UZ 98071)</t>
  </si>
  <si>
    <t>EU podpora romské menšiny</t>
  </si>
  <si>
    <t>volby do PS PČR ( ÚZ 98071)</t>
  </si>
  <si>
    <t>asistence pro sčítacího komisaře ČP při SLDB 2021 (ÚZ 98033)</t>
  </si>
  <si>
    <t xml:space="preserve">         vratky účel. prostř. r. 2021 investiční  ÚZ 84</t>
  </si>
  <si>
    <r>
      <t xml:space="preserve">vratky účel. prostř.r.2020 </t>
    </r>
    <r>
      <rPr>
        <sz val="8"/>
        <rFont val="Arial CE"/>
        <family val="0"/>
      </rPr>
      <t>(popř.předchozích let) inv. ÚZ 90</t>
    </r>
  </si>
  <si>
    <r>
      <t xml:space="preserve">vratky účel. prostř.r.2020 </t>
    </r>
    <r>
      <rPr>
        <sz val="8"/>
        <rFont val="Arial CE"/>
        <family val="0"/>
      </rPr>
      <t>(popř.předchozích let) neinv. ÚZ 118</t>
    </r>
  </si>
  <si>
    <t xml:space="preserve">         vratky účel. prostř. r. 2021 investiční FRDB  ÚZ 12</t>
  </si>
  <si>
    <t xml:space="preserve">         vratky účel. prostř. r. 2021 neinvestiční FRDB  ÚZ 12</t>
  </si>
  <si>
    <t xml:space="preserve">         vratky účel. prostř. r. 2021  neinvestiční  ÚZ 81</t>
  </si>
  <si>
    <t xml:space="preserve">         vratky účel. prostř. r. 2021  neinv. mzd.pr.školy  ÚZ 96</t>
  </si>
  <si>
    <t xml:space="preserve">         vratky účel. prostř. r. 2021  neinv.výuka ČJ  ÚZ 108</t>
  </si>
  <si>
    <t xml:space="preserve">Přehled finančního vypořádání za rok 2021 s MČ HMP            </t>
  </si>
  <si>
    <t>(vyjma FV grantů z rozpočtu vl. HMP dle příl. č. 14 tohoto usnesení)</t>
  </si>
  <si>
    <t>Příloha č. 8 k usnesení Zastupitelstva HMP č. 38/64 ze dne 16. 6.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</si>
</sst>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9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 horizontal="left" wrapText="1" indent="3"/>
    </xf>
    <xf numFmtId="49" fontId="0" fillId="0" borderId="14" xfId="0" applyNumberFormat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left" indent="3"/>
    </xf>
    <xf numFmtId="4" fontId="0" fillId="0" borderId="0" xfId="0" applyNumberFormat="1" applyAlignment="1">
      <alignment horizontal="right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4.00390625" style="0" customWidth="1"/>
    <col min="2" max="2" width="56.00390625" style="81" customWidth="1"/>
    <col min="3" max="3" width="15.12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5.00390625" style="3" customWidth="1"/>
    <col min="9" max="10" width="14.375" style="3" customWidth="1"/>
    <col min="11" max="11" width="15.125" style="3" customWidth="1"/>
    <col min="12" max="12" width="14.00390625" style="3" customWidth="1"/>
    <col min="13" max="13" width="17.625" style="3" customWidth="1"/>
    <col min="14" max="14" width="14.375" style="3" customWidth="1"/>
    <col min="15" max="15" width="14.875" style="3" customWidth="1"/>
    <col min="16" max="16" width="15.375" style="3" customWidth="1"/>
    <col min="17" max="17" width="15.25390625" style="3" customWidth="1"/>
    <col min="18" max="18" width="15.375" style="3" customWidth="1"/>
    <col min="19" max="22" width="14.875" style="3" customWidth="1"/>
    <col min="23" max="23" width="13.75390625" style="3" customWidth="1"/>
    <col min="24" max="24" width="14.00390625" style="3" bestFit="1" customWidth="1"/>
    <col min="25" max="25" width="14.625" style="3" customWidth="1"/>
    <col min="26" max="26" width="13.625" style="3" customWidth="1"/>
    <col min="27" max="27" width="12.75390625" style="3" customWidth="1"/>
    <col min="28" max="28" width="13.625" style="3" customWidth="1"/>
    <col min="29" max="29" width="14.875" style="3" customWidth="1"/>
    <col min="30" max="30" width="14.125" style="3" customWidth="1"/>
    <col min="31" max="31" width="14.625" style="3" customWidth="1"/>
    <col min="32" max="33" width="14.125" style="3" customWidth="1"/>
    <col min="34" max="34" width="14.25390625" style="3" customWidth="1"/>
    <col min="35" max="35" width="13.875" style="3" customWidth="1"/>
    <col min="36" max="37" width="14.625" style="3" customWidth="1"/>
    <col min="38" max="38" width="15.62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5.25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3.6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5" width="10.75390625" style="0" customWidth="1"/>
  </cols>
  <sheetData>
    <row r="1" spans="1:2" ht="15.75">
      <c r="A1" s="116" t="s">
        <v>126</v>
      </c>
      <c r="B1" s="55"/>
    </row>
    <row r="3" spans="1:60" ht="15">
      <c r="A3" s="114" t="s">
        <v>124</v>
      </c>
      <c r="C3" s="115"/>
      <c r="D3" s="115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1:60" s="110" customFormat="1" ht="12.75">
      <c r="A4" s="56" t="s">
        <v>125</v>
      </c>
      <c r="C4" s="56"/>
      <c r="D4" s="56"/>
      <c r="E4" s="56"/>
      <c r="F4" s="56"/>
      <c r="G4" s="111"/>
      <c r="H4" s="2"/>
      <c r="I4" s="111"/>
      <c r="J4" s="111"/>
      <c r="K4" s="112"/>
      <c r="L4" s="2"/>
      <c r="M4" s="112"/>
      <c r="N4" s="111"/>
      <c r="O4" s="111"/>
      <c r="P4" s="95"/>
      <c r="Q4" s="111"/>
      <c r="R4" s="111"/>
      <c r="S4" s="111"/>
      <c r="T4" s="2"/>
      <c r="U4" s="111"/>
      <c r="V4" s="111"/>
      <c r="W4" s="111"/>
      <c r="X4" s="2"/>
      <c r="Y4" s="111"/>
      <c r="Z4" s="111"/>
      <c r="AA4" s="111"/>
      <c r="AB4" s="2"/>
      <c r="AC4" s="111"/>
      <c r="AD4" s="111"/>
      <c r="AE4" s="111"/>
      <c r="AF4" s="2"/>
      <c r="AG4" s="111"/>
      <c r="AH4" s="111"/>
      <c r="AI4" s="111"/>
      <c r="AJ4" s="2"/>
      <c r="AK4" s="111"/>
      <c r="AL4" s="111"/>
      <c r="AM4" s="111"/>
      <c r="AN4" s="2"/>
      <c r="AO4" s="111"/>
      <c r="AP4" s="111"/>
      <c r="AQ4" s="111"/>
      <c r="AR4" s="2"/>
      <c r="AS4" s="111"/>
      <c r="AT4" s="111"/>
      <c r="AU4" s="111"/>
      <c r="AV4" s="2"/>
      <c r="AW4" s="113"/>
      <c r="AX4" s="111"/>
      <c r="AY4" s="111"/>
      <c r="AZ4" s="2"/>
      <c r="BA4" s="111"/>
      <c r="BB4" s="111"/>
      <c r="BC4" s="111"/>
      <c r="BD4" s="2"/>
      <c r="BE4" s="111"/>
      <c r="BF4" s="111"/>
      <c r="BG4" s="111"/>
      <c r="BH4" s="2"/>
    </row>
    <row r="5" spans="2:60" ht="13.5" thickBot="1">
      <c r="B5" s="56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1:70" ht="12.75">
      <c r="A6" s="5" t="s">
        <v>0</v>
      </c>
      <c r="B6" s="57" t="s">
        <v>1</v>
      </c>
      <c r="C6" s="6" t="s">
        <v>70</v>
      </c>
      <c r="D6" s="96">
        <v>1</v>
      </c>
      <c r="E6" s="96">
        <v>2</v>
      </c>
      <c r="F6" s="96">
        <v>3</v>
      </c>
      <c r="G6" s="96">
        <v>4</v>
      </c>
      <c r="H6" s="96">
        <v>5</v>
      </c>
      <c r="I6" s="96">
        <v>6</v>
      </c>
      <c r="J6" s="96">
        <v>7</v>
      </c>
      <c r="K6" s="96">
        <v>8</v>
      </c>
      <c r="L6" s="96">
        <v>9</v>
      </c>
      <c r="M6" s="96">
        <v>10</v>
      </c>
      <c r="N6" s="96">
        <v>11</v>
      </c>
      <c r="O6" s="96">
        <v>12</v>
      </c>
      <c r="P6" s="97">
        <v>13</v>
      </c>
      <c r="Q6" s="97">
        <v>14</v>
      </c>
      <c r="R6" s="96">
        <v>15</v>
      </c>
      <c r="S6" s="96">
        <v>16</v>
      </c>
      <c r="T6" s="96">
        <v>17</v>
      </c>
      <c r="U6" s="96">
        <v>18</v>
      </c>
      <c r="V6" s="96">
        <v>19</v>
      </c>
      <c r="W6" s="96">
        <v>20</v>
      </c>
      <c r="X6" s="96">
        <v>21</v>
      </c>
      <c r="Y6" s="96">
        <v>22</v>
      </c>
      <c r="Z6" s="96">
        <v>23</v>
      </c>
      <c r="AA6" s="96">
        <v>24</v>
      </c>
      <c r="AB6" s="96">
        <v>25</v>
      </c>
      <c r="AC6" s="96">
        <v>26</v>
      </c>
      <c r="AD6" s="96">
        <v>27</v>
      </c>
      <c r="AE6" s="96">
        <v>28</v>
      </c>
      <c r="AF6" s="96">
        <v>29</v>
      </c>
      <c r="AG6" s="96">
        <v>30</v>
      </c>
      <c r="AH6" s="96">
        <v>31</v>
      </c>
      <c r="AI6" s="96">
        <v>32</v>
      </c>
      <c r="AJ6" s="96">
        <v>33</v>
      </c>
      <c r="AK6" s="96">
        <v>34</v>
      </c>
      <c r="AL6" s="96">
        <v>35</v>
      </c>
      <c r="AM6" s="96">
        <v>36</v>
      </c>
      <c r="AN6" s="96">
        <v>37</v>
      </c>
      <c r="AO6" s="96">
        <v>38</v>
      </c>
      <c r="AP6" s="96">
        <v>39</v>
      </c>
      <c r="AQ6" s="96">
        <v>40</v>
      </c>
      <c r="AR6" s="96">
        <v>41</v>
      </c>
      <c r="AS6" s="96">
        <v>42</v>
      </c>
      <c r="AT6" s="96">
        <v>43</v>
      </c>
      <c r="AU6" s="96">
        <v>44</v>
      </c>
      <c r="AV6" s="96">
        <v>45</v>
      </c>
      <c r="AW6" s="98">
        <v>46</v>
      </c>
      <c r="AX6" s="96">
        <v>47</v>
      </c>
      <c r="AY6" s="96">
        <v>48</v>
      </c>
      <c r="AZ6" s="96">
        <v>49</v>
      </c>
      <c r="BA6" s="96">
        <v>50</v>
      </c>
      <c r="BB6" s="96">
        <v>51</v>
      </c>
      <c r="BC6" s="96">
        <v>52</v>
      </c>
      <c r="BD6" s="96">
        <v>53</v>
      </c>
      <c r="BE6" s="96">
        <v>54</v>
      </c>
      <c r="BF6" s="96">
        <v>55</v>
      </c>
      <c r="BG6" s="96">
        <v>56</v>
      </c>
      <c r="BH6" s="96">
        <v>57</v>
      </c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ht="13.5" thickBot="1">
      <c r="A7" s="8" t="s">
        <v>2</v>
      </c>
      <c r="B7" s="58"/>
      <c r="C7" s="9" t="s">
        <v>71</v>
      </c>
      <c r="D7" s="99" t="s">
        <v>3</v>
      </c>
      <c r="E7" s="99" t="s">
        <v>4</v>
      </c>
      <c r="F7" s="99" t="s">
        <v>5</v>
      </c>
      <c r="G7" s="99" t="s">
        <v>6</v>
      </c>
      <c r="H7" s="99" t="s">
        <v>7</v>
      </c>
      <c r="I7" s="99" t="s">
        <v>8</v>
      </c>
      <c r="J7" s="99" t="s">
        <v>9</v>
      </c>
      <c r="K7" s="99" t="s">
        <v>10</v>
      </c>
      <c r="L7" s="99" t="s">
        <v>11</v>
      </c>
      <c r="M7" s="99" t="s">
        <v>12</v>
      </c>
      <c r="N7" s="99" t="s">
        <v>13</v>
      </c>
      <c r="O7" s="100" t="s">
        <v>14</v>
      </c>
      <c r="P7" s="100" t="s">
        <v>15</v>
      </c>
      <c r="Q7" s="100" t="s">
        <v>16</v>
      </c>
      <c r="R7" s="99" t="s">
        <v>17</v>
      </c>
      <c r="S7" s="99" t="s">
        <v>18</v>
      </c>
      <c r="T7" s="99" t="s">
        <v>19</v>
      </c>
      <c r="U7" s="99" t="s">
        <v>20</v>
      </c>
      <c r="V7" s="99" t="s">
        <v>21</v>
      </c>
      <c r="W7" s="99" t="s">
        <v>22</v>
      </c>
      <c r="X7" s="99" t="s">
        <v>23</v>
      </c>
      <c r="Y7" s="99" t="s">
        <v>24</v>
      </c>
      <c r="Z7" s="99" t="s">
        <v>25</v>
      </c>
      <c r="AA7" s="99" t="s">
        <v>26</v>
      </c>
      <c r="AB7" s="99" t="s">
        <v>27</v>
      </c>
      <c r="AC7" s="99" t="s">
        <v>28</v>
      </c>
      <c r="AD7" s="99" t="s">
        <v>29</v>
      </c>
      <c r="AE7" s="99" t="s">
        <v>30</v>
      </c>
      <c r="AF7" s="99" t="s">
        <v>31</v>
      </c>
      <c r="AG7" s="99" t="s">
        <v>32</v>
      </c>
      <c r="AH7" s="99" t="s">
        <v>33</v>
      </c>
      <c r="AI7" s="99" t="s">
        <v>34</v>
      </c>
      <c r="AJ7" s="99" t="s">
        <v>35</v>
      </c>
      <c r="AK7" s="99" t="s">
        <v>36</v>
      </c>
      <c r="AL7" s="99" t="s">
        <v>37</v>
      </c>
      <c r="AM7" s="99" t="s">
        <v>38</v>
      </c>
      <c r="AN7" s="99" t="s">
        <v>39</v>
      </c>
      <c r="AO7" s="99" t="s">
        <v>40</v>
      </c>
      <c r="AP7" s="99" t="s">
        <v>41</v>
      </c>
      <c r="AQ7" s="99" t="s">
        <v>42</v>
      </c>
      <c r="AR7" s="99" t="s">
        <v>43</v>
      </c>
      <c r="AS7" s="99" t="s">
        <v>44</v>
      </c>
      <c r="AT7" s="99" t="s">
        <v>45</v>
      </c>
      <c r="AU7" s="99" t="s">
        <v>46</v>
      </c>
      <c r="AV7" s="99" t="s">
        <v>47</v>
      </c>
      <c r="AW7" s="101" t="s">
        <v>48</v>
      </c>
      <c r="AX7" s="99" t="s">
        <v>49</v>
      </c>
      <c r="AY7" s="99" t="s">
        <v>50</v>
      </c>
      <c r="AZ7" s="99" t="s">
        <v>51</v>
      </c>
      <c r="BA7" s="99" t="s">
        <v>52</v>
      </c>
      <c r="BB7" s="99" t="s">
        <v>53</v>
      </c>
      <c r="BC7" s="99" t="s">
        <v>54</v>
      </c>
      <c r="BD7" s="99" t="s">
        <v>55</v>
      </c>
      <c r="BE7" s="99" t="s">
        <v>56</v>
      </c>
      <c r="BF7" s="99" t="s">
        <v>57</v>
      </c>
      <c r="BG7" s="99" t="s">
        <v>58</v>
      </c>
      <c r="BH7" s="99" t="s">
        <v>59</v>
      </c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60" ht="13.5" thickTop="1">
      <c r="A8" s="10"/>
      <c r="B8" s="59"/>
      <c r="C8" s="1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</row>
    <row r="9" spans="1:60" ht="12.75">
      <c r="A9" s="16"/>
      <c r="B9" s="60" t="s">
        <v>60</v>
      </c>
      <c r="C9" s="17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ht="12.75">
      <c r="A10" s="12"/>
      <c r="B10" s="61"/>
      <c r="C10" s="1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</row>
    <row r="11" spans="1:67" s="20" customFormat="1" ht="12.75">
      <c r="A11" s="18" t="s">
        <v>89</v>
      </c>
      <c r="B11" s="60" t="s">
        <v>77</v>
      </c>
      <c r="C11" s="13">
        <f>SUM(D11:BH11)</f>
        <v>7724764.999999999</v>
      </c>
      <c r="D11" s="104">
        <f aca="true" t="shared" si="0" ref="D11:AI11">SUM(D12:D13)</f>
        <v>0</v>
      </c>
      <c r="E11" s="104">
        <f t="shared" si="0"/>
        <v>0</v>
      </c>
      <c r="F11" s="104">
        <f t="shared" si="0"/>
        <v>1117986.22</v>
      </c>
      <c r="G11" s="104">
        <f t="shared" si="0"/>
        <v>1562033.76</v>
      </c>
      <c r="H11" s="104">
        <f t="shared" si="0"/>
        <v>0</v>
      </c>
      <c r="I11" s="104">
        <f t="shared" si="0"/>
        <v>157905.38</v>
      </c>
      <c r="J11" s="104">
        <f t="shared" si="0"/>
        <v>0</v>
      </c>
      <c r="K11" s="104">
        <f t="shared" si="0"/>
        <v>855847.35</v>
      </c>
      <c r="L11" s="104">
        <f t="shared" si="0"/>
        <v>1313194.8</v>
      </c>
      <c r="M11" s="104">
        <f t="shared" si="0"/>
        <v>620681.89</v>
      </c>
      <c r="N11" s="104">
        <f t="shared" si="0"/>
        <v>134651.71</v>
      </c>
      <c r="O11" s="104">
        <f t="shared" si="0"/>
        <v>229867.19</v>
      </c>
      <c r="P11" s="104">
        <f t="shared" si="0"/>
        <v>0</v>
      </c>
      <c r="Q11" s="104">
        <f t="shared" si="0"/>
        <v>678306.83</v>
      </c>
      <c r="R11" s="104">
        <f t="shared" si="0"/>
        <v>139857.17</v>
      </c>
      <c r="S11" s="104">
        <f t="shared" si="0"/>
        <v>61141.88</v>
      </c>
      <c r="T11" s="104">
        <f t="shared" si="0"/>
        <v>248155.56</v>
      </c>
      <c r="U11" s="104">
        <f t="shared" si="0"/>
        <v>138220.08</v>
      </c>
      <c r="V11" s="104">
        <f t="shared" si="0"/>
        <v>52974.85</v>
      </c>
      <c r="W11" s="104">
        <f t="shared" si="0"/>
        <v>64154.81</v>
      </c>
      <c r="X11" s="104">
        <f t="shared" si="0"/>
        <v>69734</v>
      </c>
      <c r="Y11" s="104">
        <f t="shared" si="0"/>
        <v>2820.32</v>
      </c>
      <c r="Z11" s="104">
        <f t="shared" si="0"/>
        <v>6308.87</v>
      </c>
      <c r="AA11" s="104">
        <f t="shared" si="0"/>
        <v>0</v>
      </c>
      <c r="AB11" s="104">
        <f t="shared" si="0"/>
        <v>0</v>
      </c>
      <c r="AC11" s="104">
        <f t="shared" si="0"/>
        <v>0</v>
      </c>
      <c r="AD11" s="104">
        <f t="shared" si="0"/>
        <v>0</v>
      </c>
      <c r="AE11" s="104">
        <f t="shared" si="0"/>
        <v>0</v>
      </c>
      <c r="AF11" s="104">
        <f t="shared" si="0"/>
        <v>0</v>
      </c>
      <c r="AG11" s="104">
        <f t="shared" si="0"/>
        <v>0</v>
      </c>
      <c r="AH11" s="104">
        <f t="shared" si="0"/>
        <v>78333.11</v>
      </c>
      <c r="AI11" s="104">
        <f t="shared" si="0"/>
        <v>0</v>
      </c>
      <c r="AJ11" s="104">
        <f aca="true" t="shared" si="1" ref="AJ11:BH11">SUM(AJ12:AJ13)</f>
        <v>0</v>
      </c>
      <c r="AK11" s="104">
        <f t="shared" si="1"/>
        <v>0</v>
      </c>
      <c r="AL11" s="104">
        <f>SUM(AL12:AL13)</f>
        <v>0</v>
      </c>
      <c r="AM11" s="104">
        <f t="shared" si="1"/>
        <v>0</v>
      </c>
      <c r="AN11" s="104">
        <f t="shared" si="1"/>
        <v>0</v>
      </c>
      <c r="AO11" s="104">
        <f t="shared" si="1"/>
        <v>0</v>
      </c>
      <c r="AP11" s="104">
        <f t="shared" si="1"/>
        <v>0</v>
      </c>
      <c r="AQ11" s="104">
        <f t="shared" si="1"/>
        <v>0</v>
      </c>
      <c r="AR11" s="104">
        <f t="shared" si="1"/>
        <v>0</v>
      </c>
      <c r="AS11" s="104">
        <f t="shared" si="1"/>
        <v>0</v>
      </c>
      <c r="AT11" s="104">
        <f t="shared" si="1"/>
        <v>0</v>
      </c>
      <c r="AU11" s="104">
        <f t="shared" si="1"/>
        <v>151260.72</v>
      </c>
      <c r="AV11" s="104">
        <f t="shared" si="1"/>
        <v>0</v>
      </c>
      <c r="AW11" s="104">
        <f t="shared" si="1"/>
        <v>0</v>
      </c>
      <c r="AX11" s="104">
        <f t="shared" si="1"/>
        <v>0</v>
      </c>
      <c r="AY11" s="104">
        <f t="shared" si="1"/>
        <v>0</v>
      </c>
      <c r="AZ11" s="104">
        <f t="shared" si="1"/>
        <v>0</v>
      </c>
      <c r="BA11" s="104">
        <f t="shared" si="1"/>
        <v>0</v>
      </c>
      <c r="BB11" s="104">
        <f t="shared" si="1"/>
        <v>0</v>
      </c>
      <c r="BC11" s="104">
        <f t="shared" si="1"/>
        <v>0</v>
      </c>
      <c r="BD11" s="104">
        <f t="shared" si="1"/>
        <v>0</v>
      </c>
      <c r="BE11" s="104">
        <f t="shared" si="1"/>
        <v>0</v>
      </c>
      <c r="BF11" s="104">
        <f t="shared" si="1"/>
        <v>0</v>
      </c>
      <c r="BG11" s="104">
        <f t="shared" si="1"/>
        <v>29556.5</v>
      </c>
      <c r="BH11" s="104">
        <f t="shared" si="1"/>
        <v>11772</v>
      </c>
      <c r="BI11" s="49"/>
      <c r="BJ11" s="50"/>
      <c r="BK11" s="50"/>
      <c r="BL11" s="50"/>
      <c r="BM11" s="50"/>
      <c r="BN11" s="50"/>
      <c r="BO11" s="50"/>
    </row>
    <row r="12" spans="1:63" ht="12.75">
      <c r="A12" s="21"/>
      <c r="B12" s="62" t="s">
        <v>84</v>
      </c>
      <c r="C12" s="1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K12" s="50"/>
    </row>
    <row r="13" spans="1:63" ht="15.75" customHeight="1">
      <c r="A13" s="22"/>
      <c r="B13" s="54" t="s">
        <v>112</v>
      </c>
      <c r="C13" s="13">
        <f>SUM(D13:BH13)</f>
        <v>7724764.999999999</v>
      </c>
      <c r="D13" s="103">
        <v>0</v>
      </c>
      <c r="E13" s="103">
        <v>0</v>
      </c>
      <c r="F13" s="103">
        <v>1117986.22</v>
      </c>
      <c r="G13" s="103">
        <v>1562033.76</v>
      </c>
      <c r="H13" s="103">
        <v>0</v>
      </c>
      <c r="I13" s="103">
        <v>157905.38</v>
      </c>
      <c r="J13" s="103">
        <v>0</v>
      </c>
      <c r="K13" s="103">
        <v>855847.35</v>
      </c>
      <c r="L13" s="103">
        <v>1313194.8</v>
      </c>
      <c r="M13" s="103">
        <v>620681.89</v>
      </c>
      <c r="N13" s="103">
        <v>134651.71</v>
      </c>
      <c r="O13" s="103">
        <v>229867.19</v>
      </c>
      <c r="P13" s="103">
        <v>0</v>
      </c>
      <c r="Q13" s="103">
        <v>678306.83</v>
      </c>
      <c r="R13" s="103">
        <v>139857.17</v>
      </c>
      <c r="S13" s="103">
        <v>61141.88</v>
      </c>
      <c r="T13" s="103">
        <v>248155.56</v>
      </c>
      <c r="U13" s="103">
        <v>138220.08</v>
      </c>
      <c r="V13" s="103">
        <v>52974.85</v>
      </c>
      <c r="W13" s="103">
        <v>64154.81</v>
      </c>
      <c r="X13" s="103">
        <v>69734</v>
      </c>
      <c r="Y13" s="103">
        <v>2820.32</v>
      </c>
      <c r="Z13" s="103">
        <v>6308.87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78333.11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151260.72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29556.5</v>
      </c>
      <c r="BH13" s="103">
        <v>11772</v>
      </c>
      <c r="BK13" s="50"/>
    </row>
    <row r="14" spans="1:63" ht="12.75">
      <c r="A14" s="22"/>
      <c r="B14" s="63"/>
      <c r="C14" s="1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K14" s="50"/>
    </row>
    <row r="15" spans="1:63" s="20" customFormat="1" ht="12.75">
      <c r="A15" s="23" t="s">
        <v>90</v>
      </c>
      <c r="B15" s="64" t="s">
        <v>63</v>
      </c>
      <c r="C15" s="13">
        <f>SUM(D15:BH15)</f>
        <v>22538556.979999997</v>
      </c>
      <c r="D15" s="105">
        <f>SUM(D17:D25)</f>
        <v>1000000</v>
      </c>
      <c r="E15" s="105">
        <f aca="true" t="shared" si="2" ref="E15:AI15">SUM(E17:E25)</f>
        <v>0</v>
      </c>
      <c r="F15" s="105">
        <f t="shared" si="2"/>
        <v>946369</v>
      </c>
      <c r="G15" s="105">
        <f t="shared" si="2"/>
        <v>0</v>
      </c>
      <c r="H15" s="105">
        <f t="shared" si="2"/>
        <v>345988.43</v>
      </c>
      <c r="I15" s="105">
        <f t="shared" si="2"/>
        <v>1223614.95</v>
      </c>
      <c r="J15" s="105">
        <f t="shared" si="2"/>
        <v>725991.81</v>
      </c>
      <c r="K15" s="105">
        <f t="shared" si="2"/>
        <v>0</v>
      </c>
      <c r="L15" s="105">
        <f t="shared" si="2"/>
        <v>75139</v>
      </c>
      <c r="M15" s="105">
        <f t="shared" si="2"/>
        <v>1355585.19</v>
      </c>
      <c r="N15" s="105">
        <f t="shared" si="2"/>
        <v>272804.61</v>
      </c>
      <c r="O15" s="105">
        <f t="shared" si="2"/>
        <v>10331793.84</v>
      </c>
      <c r="P15" s="105">
        <f t="shared" si="2"/>
        <v>0</v>
      </c>
      <c r="Q15" s="105">
        <f t="shared" si="2"/>
        <v>1360188.34</v>
      </c>
      <c r="R15" s="105">
        <f t="shared" si="2"/>
        <v>83080</v>
      </c>
      <c r="S15" s="105">
        <f t="shared" si="2"/>
        <v>0</v>
      </c>
      <c r="T15" s="105">
        <f t="shared" si="2"/>
        <v>0</v>
      </c>
      <c r="U15" s="105">
        <f t="shared" si="2"/>
        <v>411.25</v>
      </c>
      <c r="V15" s="105">
        <f t="shared" si="2"/>
        <v>4800</v>
      </c>
      <c r="W15" s="105">
        <f t="shared" si="2"/>
        <v>357557.5</v>
      </c>
      <c r="X15" s="105">
        <f t="shared" si="2"/>
        <v>1025047.79</v>
      </c>
      <c r="Y15" s="105">
        <f t="shared" si="2"/>
        <v>1099840.25</v>
      </c>
      <c r="Z15" s="105">
        <f t="shared" si="2"/>
        <v>0</v>
      </c>
      <c r="AA15" s="105">
        <f t="shared" si="2"/>
        <v>0</v>
      </c>
      <c r="AB15" s="105">
        <f t="shared" si="2"/>
        <v>12800</v>
      </c>
      <c r="AC15" s="105">
        <f t="shared" si="2"/>
        <v>156803.95</v>
      </c>
      <c r="AD15" s="105">
        <f t="shared" si="2"/>
        <v>133908</v>
      </c>
      <c r="AE15" s="105">
        <f t="shared" si="2"/>
        <v>0</v>
      </c>
      <c r="AF15" s="105">
        <f t="shared" si="2"/>
        <v>49937.5</v>
      </c>
      <c r="AG15" s="105">
        <f t="shared" si="2"/>
        <v>222.25</v>
      </c>
      <c r="AH15" s="105">
        <f t="shared" si="2"/>
        <v>0</v>
      </c>
      <c r="AI15" s="105">
        <f t="shared" si="2"/>
        <v>0</v>
      </c>
      <c r="AJ15" s="105">
        <f aca="true" t="shared" si="3" ref="AJ15:BH15">SUM(AJ17:AJ25)</f>
        <v>0</v>
      </c>
      <c r="AK15" s="105">
        <f t="shared" si="3"/>
        <v>149576</v>
      </c>
      <c r="AL15" s="105">
        <f>SUM(AL17:AL25)</f>
        <v>0</v>
      </c>
      <c r="AM15" s="105">
        <f t="shared" si="3"/>
        <v>2920</v>
      </c>
      <c r="AN15" s="105">
        <f t="shared" si="3"/>
        <v>0</v>
      </c>
      <c r="AO15" s="105">
        <f t="shared" si="3"/>
        <v>0</v>
      </c>
      <c r="AP15" s="105">
        <f t="shared" si="3"/>
        <v>400000</v>
      </c>
      <c r="AQ15" s="105">
        <f t="shared" si="3"/>
        <v>0</v>
      </c>
      <c r="AR15" s="105">
        <f t="shared" si="3"/>
        <v>0</v>
      </c>
      <c r="AS15" s="105">
        <f t="shared" si="3"/>
        <v>0</v>
      </c>
      <c r="AT15" s="105">
        <f t="shared" si="3"/>
        <v>0</v>
      </c>
      <c r="AU15" s="105">
        <f t="shared" si="3"/>
        <v>0</v>
      </c>
      <c r="AV15" s="105">
        <f t="shared" si="3"/>
        <v>0</v>
      </c>
      <c r="AW15" s="105">
        <f t="shared" si="3"/>
        <v>0</v>
      </c>
      <c r="AX15" s="105">
        <f t="shared" si="3"/>
        <v>0</v>
      </c>
      <c r="AY15" s="105">
        <f t="shared" si="3"/>
        <v>0</v>
      </c>
      <c r="AZ15" s="105">
        <f t="shared" si="3"/>
        <v>236728.03</v>
      </c>
      <c r="BA15" s="105">
        <f t="shared" si="3"/>
        <v>2679.75</v>
      </c>
      <c r="BB15" s="105">
        <f t="shared" si="3"/>
        <v>9.5</v>
      </c>
      <c r="BC15" s="105">
        <f t="shared" si="3"/>
        <v>0</v>
      </c>
      <c r="BD15" s="105">
        <f t="shared" si="3"/>
        <v>51.75</v>
      </c>
      <c r="BE15" s="105">
        <f t="shared" si="3"/>
        <v>0</v>
      </c>
      <c r="BF15" s="105">
        <f t="shared" si="3"/>
        <v>0</v>
      </c>
      <c r="BG15" s="105">
        <f t="shared" si="3"/>
        <v>1184708.29</v>
      </c>
      <c r="BH15" s="105">
        <f t="shared" si="3"/>
        <v>0</v>
      </c>
      <c r="BK15" s="50"/>
    </row>
    <row r="16" spans="1:63" s="20" customFormat="1" ht="12.75">
      <c r="A16" s="23"/>
      <c r="B16" s="65" t="s">
        <v>84</v>
      </c>
      <c r="C16" s="13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K16" s="50"/>
    </row>
    <row r="17" spans="1:63" ht="15" customHeight="1">
      <c r="A17" s="22"/>
      <c r="B17" s="66" t="s">
        <v>85</v>
      </c>
      <c r="C17" s="24">
        <f>SUM(D17:BH17)</f>
        <v>3399.5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411.25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25</v>
      </c>
      <c r="AG17" s="103">
        <v>222.25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2679.75</v>
      </c>
      <c r="BB17" s="103">
        <v>9.5</v>
      </c>
      <c r="BC17" s="103">
        <v>0</v>
      </c>
      <c r="BD17" s="103">
        <v>51.75</v>
      </c>
      <c r="BE17" s="103">
        <v>0</v>
      </c>
      <c r="BF17" s="103">
        <v>0</v>
      </c>
      <c r="BG17" s="103">
        <v>0</v>
      </c>
      <c r="BH17" s="103">
        <v>0</v>
      </c>
      <c r="BK17" s="50"/>
    </row>
    <row r="18" spans="1:63" s="26" customFormat="1" ht="17.25" customHeight="1">
      <c r="A18" s="25"/>
      <c r="B18" s="67" t="s">
        <v>96</v>
      </c>
      <c r="C18" s="24">
        <f aca="true" t="shared" si="4" ref="C18:C25">SUM(D18:BH18)</f>
        <v>502532</v>
      </c>
      <c r="D18" s="88">
        <v>0</v>
      </c>
      <c r="E18" s="88">
        <v>0</v>
      </c>
      <c r="F18" s="88">
        <v>46369</v>
      </c>
      <c r="G18" s="88">
        <v>0</v>
      </c>
      <c r="H18" s="88">
        <v>0</v>
      </c>
      <c r="I18" s="103">
        <v>76970</v>
      </c>
      <c r="J18" s="88">
        <v>0</v>
      </c>
      <c r="K18" s="88">
        <v>0</v>
      </c>
      <c r="L18" s="88">
        <v>75139</v>
      </c>
      <c r="M18" s="88">
        <v>0</v>
      </c>
      <c r="N18" s="88">
        <v>141820</v>
      </c>
      <c r="O18" s="88">
        <v>0</v>
      </c>
      <c r="P18" s="88">
        <v>0</v>
      </c>
      <c r="Q18" s="88">
        <v>0</v>
      </c>
      <c r="R18" s="88">
        <v>58480</v>
      </c>
      <c r="S18" s="88">
        <v>0</v>
      </c>
      <c r="T18" s="88">
        <v>0</v>
      </c>
      <c r="U18" s="88">
        <v>0</v>
      </c>
      <c r="V18" s="88">
        <v>4800</v>
      </c>
      <c r="W18" s="88">
        <v>0</v>
      </c>
      <c r="X18" s="88">
        <v>0</v>
      </c>
      <c r="Y18" s="88">
        <v>44784</v>
      </c>
      <c r="Z18" s="88">
        <v>0</v>
      </c>
      <c r="AA18" s="88">
        <v>0</v>
      </c>
      <c r="AB18" s="88">
        <v>12800</v>
      </c>
      <c r="AC18" s="88">
        <v>0</v>
      </c>
      <c r="AD18" s="88">
        <v>12800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2920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25650</v>
      </c>
      <c r="BH18" s="88">
        <v>0</v>
      </c>
      <c r="BK18" s="50"/>
    </row>
    <row r="19" spans="1:120" s="26" customFormat="1" ht="24">
      <c r="A19" s="25"/>
      <c r="B19" s="68" t="s">
        <v>97</v>
      </c>
      <c r="C19" s="48">
        <f t="shared" si="4"/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47"/>
      <c r="BJ19" s="47"/>
      <c r="BK19" s="50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</row>
    <row r="20" spans="1:120" s="26" customFormat="1" ht="24">
      <c r="A20" s="25"/>
      <c r="B20" s="68" t="s">
        <v>98</v>
      </c>
      <c r="C20" s="48">
        <f t="shared" si="4"/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47"/>
      <c r="BJ20" s="47"/>
      <c r="BK20" s="50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spans="1:120" s="26" customFormat="1" ht="12.75">
      <c r="A21" s="25"/>
      <c r="B21" s="69" t="s">
        <v>99</v>
      </c>
      <c r="C21" s="48">
        <f t="shared" si="4"/>
        <v>1076443.69</v>
      </c>
      <c r="D21" s="88">
        <v>0</v>
      </c>
      <c r="E21" s="88">
        <v>0</v>
      </c>
      <c r="F21" s="88">
        <v>0</v>
      </c>
      <c r="G21" s="88">
        <v>0</v>
      </c>
      <c r="H21" s="88">
        <v>68898.43</v>
      </c>
      <c r="I21" s="88">
        <v>172863.55</v>
      </c>
      <c r="J21" s="88">
        <v>0</v>
      </c>
      <c r="K21" s="88">
        <v>0</v>
      </c>
      <c r="L21" s="88">
        <v>0</v>
      </c>
      <c r="M21" s="88">
        <v>36109.43</v>
      </c>
      <c r="N21" s="88">
        <v>41965.61</v>
      </c>
      <c r="O21" s="88">
        <v>0</v>
      </c>
      <c r="P21" s="88">
        <v>0</v>
      </c>
      <c r="Q21" s="88">
        <v>109542.5</v>
      </c>
      <c r="R21" s="88">
        <v>24600</v>
      </c>
      <c r="S21" s="88">
        <v>0</v>
      </c>
      <c r="T21" s="88">
        <v>0</v>
      </c>
      <c r="U21" s="88">
        <v>0</v>
      </c>
      <c r="V21" s="88">
        <v>0</v>
      </c>
      <c r="W21" s="88">
        <v>78350</v>
      </c>
      <c r="X21" s="88">
        <v>23974</v>
      </c>
      <c r="Y21" s="88">
        <v>89812.25</v>
      </c>
      <c r="Z21" s="88">
        <v>0</v>
      </c>
      <c r="AA21" s="88">
        <v>0</v>
      </c>
      <c r="AB21" s="88">
        <v>0</v>
      </c>
      <c r="AC21" s="88">
        <v>72378.45</v>
      </c>
      <c r="AD21" s="88">
        <v>72086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39934.5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7514.5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238414.47</v>
      </c>
      <c r="BH21" s="88">
        <v>0</v>
      </c>
      <c r="BI21" s="47"/>
      <c r="BJ21" s="47"/>
      <c r="BK21" s="50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</row>
    <row r="22" spans="1:120" s="26" customFormat="1" ht="12.75">
      <c r="A22" s="25"/>
      <c r="B22" s="69" t="s">
        <v>100</v>
      </c>
      <c r="C22" s="48">
        <f t="shared" si="4"/>
        <v>4173516.9699999997</v>
      </c>
      <c r="D22" s="88">
        <v>0</v>
      </c>
      <c r="E22" s="88">
        <v>0</v>
      </c>
      <c r="F22" s="88">
        <v>0</v>
      </c>
      <c r="G22" s="88">
        <v>0</v>
      </c>
      <c r="H22" s="88">
        <v>277090</v>
      </c>
      <c r="I22" s="88">
        <v>469649.4</v>
      </c>
      <c r="J22" s="88">
        <v>0</v>
      </c>
      <c r="K22" s="88">
        <v>0</v>
      </c>
      <c r="L22" s="88">
        <v>0</v>
      </c>
      <c r="M22" s="88">
        <v>1319475.76</v>
      </c>
      <c r="N22" s="88">
        <v>89019</v>
      </c>
      <c r="O22" s="88">
        <v>351942.62</v>
      </c>
      <c r="P22" s="88">
        <v>0</v>
      </c>
      <c r="Q22" s="88">
        <v>507906.84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279207.5</v>
      </c>
      <c r="X22" s="88">
        <v>85910</v>
      </c>
      <c r="Y22" s="88">
        <v>50457</v>
      </c>
      <c r="Z22" s="88">
        <v>0</v>
      </c>
      <c r="AA22" s="88">
        <v>0</v>
      </c>
      <c r="AB22" s="88">
        <v>0</v>
      </c>
      <c r="AC22" s="88">
        <v>84425.5</v>
      </c>
      <c r="AD22" s="88">
        <v>49022</v>
      </c>
      <c r="AE22" s="88">
        <v>0</v>
      </c>
      <c r="AF22" s="88">
        <v>49912.5</v>
      </c>
      <c r="AG22" s="88">
        <v>0</v>
      </c>
      <c r="AH22" s="88">
        <v>0</v>
      </c>
      <c r="AI22" s="88">
        <v>0</v>
      </c>
      <c r="AJ22" s="88">
        <v>0</v>
      </c>
      <c r="AK22" s="88">
        <v>109641.5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229213.53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220643.82</v>
      </c>
      <c r="BH22" s="88">
        <v>0</v>
      </c>
      <c r="BI22" s="47"/>
      <c r="BJ22" s="47"/>
      <c r="BK22" s="50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s="26" customFormat="1" ht="12.75">
      <c r="A23" s="25"/>
      <c r="B23" s="69" t="s">
        <v>111</v>
      </c>
      <c r="C23" s="48">
        <f t="shared" si="4"/>
        <v>7581471.600000001</v>
      </c>
      <c r="D23" s="88">
        <v>1000000</v>
      </c>
      <c r="E23" s="88">
        <v>0</v>
      </c>
      <c r="F23" s="88">
        <v>900000</v>
      </c>
      <c r="G23" s="88">
        <v>0</v>
      </c>
      <c r="H23" s="88">
        <v>0</v>
      </c>
      <c r="I23" s="88">
        <v>504132</v>
      </c>
      <c r="J23" s="88">
        <v>725991.81</v>
      </c>
      <c r="K23" s="88">
        <v>0</v>
      </c>
      <c r="L23" s="88">
        <v>0</v>
      </c>
      <c r="M23" s="88">
        <v>0</v>
      </c>
      <c r="N23" s="88">
        <v>0</v>
      </c>
      <c r="O23" s="88">
        <v>778658</v>
      </c>
      <c r="P23" s="88">
        <v>0</v>
      </c>
      <c r="Q23" s="88">
        <v>742739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915163.79</v>
      </c>
      <c r="Y23" s="88">
        <v>914787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400000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700000</v>
      </c>
      <c r="BH23" s="88">
        <v>0</v>
      </c>
      <c r="BI23" s="47"/>
      <c r="BJ23" s="47"/>
      <c r="BK23" s="50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</row>
    <row r="24" spans="1:120" s="26" customFormat="1" ht="12.75">
      <c r="A24" s="25"/>
      <c r="B24" s="69" t="s">
        <v>110</v>
      </c>
      <c r="C24" s="48">
        <f t="shared" si="4"/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47"/>
      <c r="BJ24" s="47"/>
      <c r="BK24" s="50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</row>
    <row r="25" spans="1:120" s="26" customFormat="1" ht="12.75">
      <c r="A25" s="25"/>
      <c r="B25" s="69" t="s">
        <v>87</v>
      </c>
      <c r="C25" s="48">
        <f t="shared" si="4"/>
        <v>9201193.22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9201193.22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47"/>
      <c r="BJ25" s="47"/>
      <c r="BK25" s="50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</row>
    <row r="26" spans="1:63" ht="13.5" thickBot="1">
      <c r="A26" s="15"/>
      <c r="B26" s="70"/>
      <c r="C26" s="13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K26" s="50"/>
    </row>
    <row r="27" spans="1:63" s="29" customFormat="1" ht="18.75" customHeight="1" thickBot="1" thickTop="1">
      <c r="A27" s="27" t="s">
        <v>61</v>
      </c>
      <c r="B27" s="71" t="s">
        <v>92</v>
      </c>
      <c r="C27" s="28">
        <f>SUM(D27:BH27)</f>
        <v>30263321.979999993</v>
      </c>
      <c r="D27" s="89">
        <f aca="true" t="shared" si="5" ref="D27:AI27">SUM(D11,D15)</f>
        <v>1000000</v>
      </c>
      <c r="E27" s="89">
        <f t="shared" si="5"/>
        <v>0</v>
      </c>
      <c r="F27" s="89">
        <f>SUM(F11,F15)</f>
        <v>2064355.22</v>
      </c>
      <c r="G27" s="89">
        <f t="shared" si="5"/>
        <v>1562033.76</v>
      </c>
      <c r="H27" s="89">
        <f t="shared" si="5"/>
        <v>345988.43</v>
      </c>
      <c r="I27" s="89">
        <f t="shared" si="5"/>
        <v>1381520.33</v>
      </c>
      <c r="J27" s="89">
        <f t="shared" si="5"/>
        <v>725991.81</v>
      </c>
      <c r="K27" s="89">
        <f t="shared" si="5"/>
        <v>855847.35</v>
      </c>
      <c r="L27" s="89">
        <f t="shared" si="5"/>
        <v>1388333.8</v>
      </c>
      <c r="M27" s="89">
        <f t="shared" si="5"/>
        <v>1976267.08</v>
      </c>
      <c r="N27" s="89">
        <f t="shared" si="5"/>
        <v>407456.31999999995</v>
      </c>
      <c r="O27" s="89">
        <f t="shared" si="5"/>
        <v>10561661.03</v>
      </c>
      <c r="P27" s="89">
        <f>SUM(P11,P15)</f>
        <v>0</v>
      </c>
      <c r="Q27" s="89">
        <f t="shared" si="5"/>
        <v>2038495.17</v>
      </c>
      <c r="R27" s="89">
        <f t="shared" si="5"/>
        <v>222937.17</v>
      </c>
      <c r="S27" s="89">
        <f t="shared" si="5"/>
        <v>61141.88</v>
      </c>
      <c r="T27" s="89">
        <f t="shared" si="5"/>
        <v>248155.56</v>
      </c>
      <c r="U27" s="89">
        <f t="shared" si="5"/>
        <v>138631.33</v>
      </c>
      <c r="V27" s="89">
        <f t="shared" si="5"/>
        <v>57774.85</v>
      </c>
      <c r="W27" s="89">
        <f t="shared" si="5"/>
        <v>421712.31</v>
      </c>
      <c r="X27" s="89">
        <f t="shared" si="5"/>
        <v>1094781.79</v>
      </c>
      <c r="Y27" s="89">
        <f t="shared" si="5"/>
        <v>1102660.57</v>
      </c>
      <c r="Z27" s="89">
        <f t="shared" si="5"/>
        <v>6308.87</v>
      </c>
      <c r="AA27" s="89">
        <f t="shared" si="5"/>
        <v>0</v>
      </c>
      <c r="AB27" s="89">
        <f t="shared" si="5"/>
        <v>12800</v>
      </c>
      <c r="AC27" s="89">
        <f t="shared" si="5"/>
        <v>156803.95</v>
      </c>
      <c r="AD27" s="89">
        <f t="shared" si="5"/>
        <v>133908</v>
      </c>
      <c r="AE27" s="89">
        <f t="shared" si="5"/>
        <v>0</v>
      </c>
      <c r="AF27" s="89">
        <f t="shared" si="5"/>
        <v>49937.5</v>
      </c>
      <c r="AG27" s="89">
        <f t="shared" si="5"/>
        <v>222.25</v>
      </c>
      <c r="AH27" s="89">
        <f t="shared" si="5"/>
        <v>78333.11</v>
      </c>
      <c r="AI27" s="89">
        <f t="shared" si="5"/>
        <v>0</v>
      </c>
      <c r="AJ27" s="89">
        <f aca="true" t="shared" si="6" ref="AJ27:BH27">SUM(AJ11,AJ15)</f>
        <v>0</v>
      </c>
      <c r="AK27" s="89">
        <f t="shared" si="6"/>
        <v>149576</v>
      </c>
      <c r="AL27" s="89">
        <f>SUM(AL11,AL15)</f>
        <v>0</v>
      </c>
      <c r="AM27" s="89">
        <f t="shared" si="6"/>
        <v>2920</v>
      </c>
      <c r="AN27" s="89">
        <f t="shared" si="6"/>
        <v>0</v>
      </c>
      <c r="AO27" s="89">
        <f t="shared" si="6"/>
        <v>0</v>
      </c>
      <c r="AP27" s="89">
        <f t="shared" si="6"/>
        <v>400000</v>
      </c>
      <c r="AQ27" s="89">
        <f t="shared" si="6"/>
        <v>0</v>
      </c>
      <c r="AR27" s="89">
        <f t="shared" si="6"/>
        <v>0</v>
      </c>
      <c r="AS27" s="89">
        <f t="shared" si="6"/>
        <v>0</v>
      </c>
      <c r="AT27" s="89">
        <f t="shared" si="6"/>
        <v>0</v>
      </c>
      <c r="AU27" s="89">
        <f t="shared" si="6"/>
        <v>151260.72</v>
      </c>
      <c r="AV27" s="89">
        <f t="shared" si="6"/>
        <v>0</v>
      </c>
      <c r="AW27" s="89">
        <f t="shared" si="6"/>
        <v>0</v>
      </c>
      <c r="AX27" s="89">
        <f t="shared" si="6"/>
        <v>0</v>
      </c>
      <c r="AY27" s="89">
        <f t="shared" si="6"/>
        <v>0</v>
      </c>
      <c r="AZ27" s="89">
        <f t="shared" si="6"/>
        <v>236728.03</v>
      </c>
      <c r="BA27" s="89">
        <f t="shared" si="6"/>
        <v>2679.75</v>
      </c>
      <c r="BB27" s="89">
        <f t="shared" si="6"/>
        <v>9.5</v>
      </c>
      <c r="BC27" s="89">
        <f t="shared" si="6"/>
        <v>0</v>
      </c>
      <c r="BD27" s="89">
        <f t="shared" si="6"/>
        <v>51.75</v>
      </c>
      <c r="BE27" s="89">
        <f t="shared" si="6"/>
        <v>0</v>
      </c>
      <c r="BF27" s="89">
        <f t="shared" si="6"/>
        <v>0</v>
      </c>
      <c r="BG27" s="89">
        <f t="shared" si="6"/>
        <v>1214264.79</v>
      </c>
      <c r="BH27" s="89">
        <f t="shared" si="6"/>
        <v>11772</v>
      </c>
      <c r="BK27" s="50"/>
    </row>
    <row r="28" spans="1:63" s="31" customFormat="1" ht="13.5" thickTop="1">
      <c r="A28" s="30"/>
      <c r="B28" s="72"/>
      <c r="C28" s="19"/>
      <c r="D28" s="107"/>
      <c r="E28" s="108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K28" s="50"/>
    </row>
    <row r="29" spans="1:63" ht="15.75" customHeight="1">
      <c r="A29" s="32"/>
      <c r="B29" s="73" t="s">
        <v>65</v>
      </c>
      <c r="C29" s="13"/>
      <c r="D29" s="36"/>
      <c r="E29" s="4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K29" s="50"/>
    </row>
    <row r="30" spans="1:63" ht="12.75">
      <c r="A30" s="32"/>
      <c r="B30" s="61"/>
      <c r="C30" s="13"/>
      <c r="D30" s="36"/>
      <c r="E30" s="4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K30" s="50"/>
    </row>
    <row r="31" spans="1:63" s="20" customFormat="1" ht="15.75" customHeight="1">
      <c r="A31" s="33" t="s">
        <v>62</v>
      </c>
      <c r="B31" s="73" t="s">
        <v>67</v>
      </c>
      <c r="C31" s="13">
        <f>SUM(D31:BH31)</f>
        <v>11868613.159999996</v>
      </c>
      <c r="D31" s="109">
        <f>SUM(D32:D41)</f>
        <v>1560380.5</v>
      </c>
      <c r="E31" s="109">
        <f aca="true" t="shared" si="7" ref="E31:AI31">SUM(E32:E41)</f>
        <v>2379.98</v>
      </c>
      <c r="F31" s="109">
        <f t="shared" si="7"/>
        <v>117044.6</v>
      </c>
      <c r="G31" s="109">
        <f t="shared" si="7"/>
        <v>200775</v>
      </c>
      <c r="H31" s="109">
        <f t="shared" si="7"/>
        <v>1636084.45</v>
      </c>
      <c r="I31" s="109">
        <f t="shared" si="7"/>
        <v>122513.9</v>
      </c>
      <c r="J31" s="109">
        <f t="shared" si="7"/>
        <v>1166191.9100000001</v>
      </c>
      <c r="K31" s="109">
        <f t="shared" si="7"/>
        <v>458848.6</v>
      </c>
      <c r="L31" s="109">
        <f t="shared" si="7"/>
        <v>0</v>
      </c>
      <c r="M31" s="109">
        <f t="shared" si="7"/>
        <v>2913018.89</v>
      </c>
      <c r="N31" s="109">
        <f t="shared" si="7"/>
        <v>967468.83</v>
      </c>
      <c r="O31" s="109">
        <f t="shared" si="7"/>
        <v>476726.75</v>
      </c>
      <c r="P31" s="109">
        <f t="shared" si="7"/>
        <v>591085.21</v>
      </c>
      <c r="Q31" s="109">
        <f t="shared" si="7"/>
        <v>78912</v>
      </c>
      <c r="R31" s="109">
        <f t="shared" si="7"/>
        <v>0</v>
      </c>
      <c r="S31" s="109">
        <f t="shared" si="7"/>
        <v>60296</v>
      </c>
      <c r="T31" s="109">
        <f t="shared" si="7"/>
        <v>300312.62</v>
      </c>
      <c r="U31" s="109">
        <f t="shared" si="7"/>
        <v>46800</v>
      </c>
      <c r="V31" s="109">
        <f t="shared" si="7"/>
        <v>0</v>
      </c>
      <c r="W31" s="109">
        <f t="shared" si="7"/>
        <v>302011.27</v>
      </c>
      <c r="X31" s="109">
        <f t="shared" si="7"/>
        <v>232011</v>
      </c>
      <c r="Y31" s="109">
        <f t="shared" si="7"/>
        <v>29684.75</v>
      </c>
      <c r="Z31" s="109">
        <f t="shared" si="7"/>
        <v>0</v>
      </c>
      <c r="AA31" s="109">
        <f t="shared" si="7"/>
        <v>10610.8</v>
      </c>
      <c r="AB31" s="109">
        <f t="shared" si="7"/>
        <v>0</v>
      </c>
      <c r="AC31" s="109">
        <f t="shared" si="7"/>
        <v>6582.52</v>
      </c>
      <c r="AD31" s="109">
        <f t="shared" si="7"/>
        <v>0</v>
      </c>
      <c r="AE31" s="109">
        <f t="shared" si="7"/>
        <v>11503.62</v>
      </c>
      <c r="AF31" s="109">
        <f t="shared" si="7"/>
        <v>0</v>
      </c>
      <c r="AG31" s="109">
        <f t="shared" si="7"/>
        <v>13202.2</v>
      </c>
      <c r="AH31" s="109">
        <f t="shared" si="7"/>
        <v>0</v>
      </c>
      <c r="AI31" s="109">
        <f t="shared" si="7"/>
        <v>0</v>
      </c>
      <c r="AJ31" s="109">
        <f aca="true" t="shared" si="8" ref="AJ31:BH31">SUM(AJ32:AJ41)</f>
        <v>1275.08</v>
      </c>
      <c r="AK31" s="109">
        <f t="shared" si="8"/>
        <v>15476.49</v>
      </c>
      <c r="AL31" s="109">
        <f>SUM(AL32:AL41)</f>
        <v>0</v>
      </c>
      <c r="AM31" s="109">
        <f t="shared" si="8"/>
        <v>0</v>
      </c>
      <c r="AN31" s="109">
        <f t="shared" si="8"/>
        <v>21385.77</v>
      </c>
      <c r="AO31" s="109">
        <f t="shared" si="8"/>
        <v>347427.58</v>
      </c>
      <c r="AP31" s="109">
        <f t="shared" si="8"/>
        <v>0</v>
      </c>
      <c r="AQ31" s="109">
        <f t="shared" si="8"/>
        <v>0</v>
      </c>
      <c r="AR31" s="109">
        <f t="shared" si="8"/>
        <v>343.2</v>
      </c>
      <c r="AS31" s="109">
        <f t="shared" si="8"/>
        <v>26108.88</v>
      </c>
      <c r="AT31" s="109">
        <f t="shared" si="8"/>
        <v>17159.26</v>
      </c>
      <c r="AU31" s="109">
        <f t="shared" si="8"/>
        <v>0</v>
      </c>
      <c r="AV31" s="109">
        <f t="shared" si="8"/>
        <v>15465.18</v>
      </c>
      <c r="AW31" s="109">
        <f t="shared" si="8"/>
        <v>0</v>
      </c>
      <c r="AX31" s="109">
        <f t="shared" si="8"/>
        <v>6311.75</v>
      </c>
      <c r="AY31" s="109">
        <f t="shared" si="8"/>
        <v>4248.86</v>
      </c>
      <c r="AZ31" s="109">
        <f t="shared" si="8"/>
        <v>0</v>
      </c>
      <c r="BA31" s="109">
        <f t="shared" si="8"/>
        <v>3042.93</v>
      </c>
      <c r="BB31" s="109">
        <f t="shared" si="8"/>
        <v>6282.53</v>
      </c>
      <c r="BC31" s="109">
        <f t="shared" si="8"/>
        <v>29631.02</v>
      </c>
      <c r="BD31" s="109">
        <f t="shared" si="8"/>
        <v>0</v>
      </c>
      <c r="BE31" s="109">
        <f t="shared" si="8"/>
        <v>57712.08</v>
      </c>
      <c r="BF31" s="109">
        <f t="shared" si="8"/>
        <v>12297.15</v>
      </c>
      <c r="BG31" s="109">
        <f t="shared" si="8"/>
        <v>0</v>
      </c>
      <c r="BH31" s="109">
        <f t="shared" si="8"/>
        <v>0</v>
      </c>
      <c r="BK31" s="50"/>
    </row>
    <row r="32" spans="1:63" ht="12.75">
      <c r="A32" s="32"/>
      <c r="B32" s="62" t="s">
        <v>84</v>
      </c>
      <c r="C32" s="13"/>
      <c r="D32" s="36"/>
      <c r="E32" s="4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K32" s="50"/>
    </row>
    <row r="33" spans="1:63" ht="14.25" customHeight="1">
      <c r="A33" s="32"/>
      <c r="B33" s="54" t="s">
        <v>114</v>
      </c>
      <c r="C33" s="13">
        <f>SUM(D33:BH33)</f>
        <v>504513.21000000014</v>
      </c>
      <c r="D33" s="36">
        <v>0</v>
      </c>
      <c r="E33" s="46">
        <v>879.98</v>
      </c>
      <c r="F33" s="36">
        <v>0</v>
      </c>
      <c r="G33" s="36">
        <v>0</v>
      </c>
      <c r="H33" s="36">
        <v>35396.48</v>
      </c>
      <c r="I33" s="36">
        <v>0</v>
      </c>
      <c r="J33" s="36">
        <v>174326.16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79619.06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10610.8</v>
      </c>
      <c r="AB33" s="36">
        <v>0</v>
      </c>
      <c r="AC33" s="36">
        <v>6582.52</v>
      </c>
      <c r="AD33" s="36">
        <v>0</v>
      </c>
      <c r="AE33" s="36">
        <v>11503.62</v>
      </c>
      <c r="AF33" s="36">
        <v>0</v>
      </c>
      <c r="AG33" s="36">
        <v>13202.2</v>
      </c>
      <c r="AH33" s="36">
        <v>0</v>
      </c>
      <c r="AI33" s="36">
        <v>0</v>
      </c>
      <c r="AJ33" s="36">
        <v>1275.08</v>
      </c>
      <c r="AK33" s="36">
        <v>15476.49</v>
      </c>
      <c r="AL33" s="36">
        <v>0</v>
      </c>
      <c r="AM33" s="36">
        <v>0</v>
      </c>
      <c r="AN33" s="36">
        <v>7885.77</v>
      </c>
      <c r="AO33" s="36">
        <v>4358.21</v>
      </c>
      <c r="AP33" s="36">
        <v>0</v>
      </c>
      <c r="AQ33" s="36">
        <v>0</v>
      </c>
      <c r="AR33" s="36">
        <v>343.2</v>
      </c>
      <c r="AS33" s="36">
        <v>26108.88</v>
      </c>
      <c r="AT33" s="36">
        <v>17159.26</v>
      </c>
      <c r="AU33" s="36">
        <v>0</v>
      </c>
      <c r="AV33" s="36">
        <v>15465.18</v>
      </c>
      <c r="AW33" s="36">
        <v>0</v>
      </c>
      <c r="AX33" s="36">
        <v>6311.75</v>
      </c>
      <c r="AY33" s="36">
        <v>4248.86</v>
      </c>
      <c r="AZ33" s="36">
        <v>0</v>
      </c>
      <c r="BA33" s="36">
        <v>3042.93</v>
      </c>
      <c r="BB33" s="36">
        <v>6282.53</v>
      </c>
      <c r="BC33" s="36">
        <v>29631.02</v>
      </c>
      <c r="BD33" s="36">
        <v>0</v>
      </c>
      <c r="BE33" s="36">
        <v>22506.08</v>
      </c>
      <c r="BF33" s="36">
        <v>12297.15</v>
      </c>
      <c r="BG33" s="36">
        <v>0</v>
      </c>
      <c r="BH33" s="36">
        <v>0</v>
      </c>
      <c r="BK33" s="50"/>
    </row>
    <row r="34" spans="1:63" ht="15.75" customHeight="1">
      <c r="A34" s="32"/>
      <c r="B34" s="54" t="s">
        <v>115</v>
      </c>
      <c r="C34" s="13">
        <f aca="true" t="shared" si="9" ref="C34:C41">SUM(D34:BH34)</f>
        <v>31500</v>
      </c>
      <c r="D34" s="36">
        <v>0</v>
      </c>
      <c r="E34" s="46">
        <v>1500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3000</v>
      </c>
      <c r="L34" s="36">
        <v>0</v>
      </c>
      <c r="M34" s="36">
        <v>12000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1500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13500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K34" s="50"/>
    </row>
    <row r="35" spans="1:63" ht="15" customHeight="1">
      <c r="A35" s="32"/>
      <c r="B35" s="74" t="s">
        <v>105</v>
      </c>
      <c r="C35" s="13">
        <f t="shared" si="9"/>
        <v>0</v>
      </c>
      <c r="D35" s="36">
        <v>0</v>
      </c>
      <c r="E35" s="4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K35" s="50"/>
    </row>
    <row r="36" spans="1:63" ht="17.25" customHeight="1">
      <c r="A36" s="32"/>
      <c r="B36" s="94" t="s">
        <v>113</v>
      </c>
      <c r="C36" s="13">
        <f t="shared" si="9"/>
        <v>0</v>
      </c>
      <c r="D36" s="36">
        <v>0</v>
      </c>
      <c r="E36" s="4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K36" s="50"/>
    </row>
    <row r="37" spans="1:63" s="37" customFormat="1" ht="15" customHeight="1">
      <c r="A37" s="34"/>
      <c r="B37" s="54" t="s">
        <v>101</v>
      </c>
      <c r="C37" s="35">
        <f t="shared" si="9"/>
        <v>3981235.84</v>
      </c>
      <c r="D37" s="36">
        <v>0</v>
      </c>
      <c r="E37" s="46">
        <v>0</v>
      </c>
      <c r="F37" s="36">
        <v>0</v>
      </c>
      <c r="G37" s="36">
        <v>92188</v>
      </c>
      <c r="H37" s="36">
        <v>1308576.97</v>
      </c>
      <c r="I37" s="36">
        <v>0</v>
      </c>
      <c r="J37" s="36">
        <v>245904.75</v>
      </c>
      <c r="K37" s="36">
        <v>0</v>
      </c>
      <c r="L37" s="36">
        <v>0</v>
      </c>
      <c r="M37" s="36">
        <v>304644.96</v>
      </c>
      <c r="N37" s="36">
        <v>901285.33</v>
      </c>
      <c r="O37" s="36">
        <v>330477.06</v>
      </c>
      <c r="P37" s="36">
        <v>463685.15</v>
      </c>
      <c r="Q37" s="36">
        <v>0</v>
      </c>
      <c r="R37" s="36">
        <v>0</v>
      </c>
      <c r="S37" s="36">
        <v>0</v>
      </c>
      <c r="T37" s="36">
        <v>102462.62</v>
      </c>
      <c r="U37" s="36">
        <v>0</v>
      </c>
      <c r="V37" s="36">
        <v>0</v>
      </c>
      <c r="W37" s="36">
        <v>0</v>
      </c>
      <c r="X37" s="36">
        <v>232011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K37" s="50"/>
    </row>
    <row r="38" spans="1:63" s="37" customFormat="1" ht="16.5" customHeight="1">
      <c r="A38" s="34"/>
      <c r="B38" s="54" t="s">
        <v>86</v>
      </c>
      <c r="C38" s="35">
        <f t="shared" si="9"/>
        <v>0</v>
      </c>
      <c r="D38" s="36">
        <v>0</v>
      </c>
      <c r="E38" s="4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K38" s="50"/>
    </row>
    <row r="39" spans="1:63" s="37" customFormat="1" ht="15.75" customHeight="1">
      <c r="A39" s="34"/>
      <c r="B39" s="54" t="s">
        <v>102</v>
      </c>
      <c r="C39" s="35">
        <f t="shared" si="9"/>
        <v>177088.36</v>
      </c>
      <c r="D39" s="36">
        <v>0</v>
      </c>
      <c r="E39" s="46">
        <v>0</v>
      </c>
      <c r="F39" s="36">
        <v>42900.6</v>
      </c>
      <c r="G39" s="36">
        <v>0</v>
      </c>
      <c r="H39" s="36">
        <v>0</v>
      </c>
      <c r="I39" s="36">
        <v>122513.9</v>
      </c>
      <c r="J39" s="36">
        <v>11673.86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K39" s="50"/>
    </row>
    <row r="40" spans="1:63" s="37" customFormat="1" ht="16.5" customHeight="1">
      <c r="A40" s="34"/>
      <c r="B40" s="54" t="s">
        <v>103</v>
      </c>
      <c r="C40" s="35">
        <f t="shared" si="9"/>
        <v>7174275.750000001</v>
      </c>
      <c r="D40" s="36">
        <v>1560380.5</v>
      </c>
      <c r="E40" s="46">
        <v>0</v>
      </c>
      <c r="F40" s="36">
        <v>74144</v>
      </c>
      <c r="G40" s="36">
        <v>108587</v>
      </c>
      <c r="H40" s="36">
        <v>292111</v>
      </c>
      <c r="I40" s="36">
        <v>0</v>
      </c>
      <c r="J40" s="36">
        <v>734287.14</v>
      </c>
      <c r="K40" s="36">
        <v>455848.6</v>
      </c>
      <c r="L40" s="36">
        <v>0</v>
      </c>
      <c r="M40" s="36">
        <v>2596373.93</v>
      </c>
      <c r="N40" s="36">
        <v>66183.5</v>
      </c>
      <c r="O40" s="36">
        <v>146249.69</v>
      </c>
      <c r="P40" s="36">
        <v>47781</v>
      </c>
      <c r="Q40" s="36">
        <v>78912</v>
      </c>
      <c r="R40" s="36">
        <v>0</v>
      </c>
      <c r="S40" s="36">
        <v>60296</v>
      </c>
      <c r="T40" s="36">
        <v>197850</v>
      </c>
      <c r="U40" s="36">
        <v>46800</v>
      </c>
      <c r="V40" s="36">
        <v>0</v>
      </c>
      <c r="W40" s="36">
        <v>300511.27</v>
      </c>
      <c r="X40" s="36">
        <v>0</v>
      </c>
      <c r="Y40" s="36">
        <v>29684.75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343069.37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35206</v>
      </c>
      <c r="BF40" s="36">
        <v>0</v>
      </c>
      <c r="BG40" s="36">
        <v>0</v>
      </c>
      <c r="BH40" s="36">
        <v>0</v>
      </c>
      <c r="BK40" s="50"/>
    </row>
    <row r="41" spans="1:63" ht="18" customHeight="1">
      <c r="A41" s="32"/>
      <c r="B41" s="54" t="s">
        <v>104</v>
      </c>
      <c r="C41" s="13">
        <f t="shared" si="9"/>
        <v>0</v>
      </c>
      <c r="D41" s="36">
        <v>0</v>
      </c>
      <c r="E41" s="4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K41" s="50"/>
    </row>
    <row r="42" spans="1:63" ht="12.75">
      <c r="A42" s="32"/>
      <c r="B42" s="61"/>
      <c r="C42" s="13"/>
      <c r="D42" s="36"/>
      <c r="E42" s="4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K42" s="50"/>
    </row>
    <row r="43" spans="1:63" s="20" customFormat="1" ht="12.75">
      <c r="A43" s="38" t="s">
        <v>64</v>
      </c>
      <c r="B43" s="73" t="s">
        <v>78</v>
      </c>
      <c r="C43" s="13">
        <f>SUM(D43:BH43)</f>
        <v>14887805.830000002</v>
      </c>
      <c r="D43" s="109">
        <f aca="true" t="shared" si="10" ref="D43:AI43">SUM(D45:D58)</f>
        <v>201680.28</v>
      </c>
      <c r="E43" s="109">
        <f t="shared" si="10"/>
        <v>347114.2</v>
      </c>
      <c r="F43" s="109">
        <f t="shared" si="10"/>
        <v>1862079.250000004</v>
      </c>
      <c r="G43" s="109">
        <f t="shared" si="10"/>
        <v>23506.059999999998</v>
      </c>
      <c r="H43" s="109">
        <f t="shared" si="10"/>
        <v>820801.2699999996</v>
      </c>
      <c r="I43" s="109">
        <f t="shared" si="10"/>
        <v>1240521.900000001</v>
      </c>
      <c r="J43" s="109">
        <f t="shared" si="10"/>
        <v>1891263.3900000001</v>
      </c>
      <c r="K43" s="109">
        <f t="shared" si="10"/>
        <v>901998.6500000024</v>
      </c>
      <c r="L43" s="109">
        <f t="shared" si="10"/>
        <v>7504</v>
      </c>
      <c r="M43" s="109">
        <f t="shared" si="10"/>
        <v>4373972.630000001</v>
      </c>
      <c r="N43" s="109">
        <f t="shared" si="10"/>
        <v>22155.84</v>
      </c>
      <c r="O43" s="109">
        <f t="shared" si="10"/>
        <v>280153.43</v>
      </c>
      <c r="P43" s="109">
        <f t="shared" si="10"/>
        <v>165513.25</v>
      </c>
      <c r="Q43" s="109">
        <f t="shared" si="10"/>
        <v>846724.7799999951</v>
      </c>
      <c r="R43" s="109">
        <f t="shared" si="10"/>
        <v>7888.75</v>
      </c>
      <c r="S43" s="109">
        <f t="shared" si="10"/>
        <v>12775.25</v>
      </c>
      <c r="T43" s="109">
        <f t="shared" si="10"/>
        <v>128287.81999999165</v>
      </c>
      <c r="U43" s="109">
        <f t="shared" si="10"/>
        <v>16380</v>
      </c>
      <c r="V43" s="109">
        <f t="shared" si="10"/>
        <v>6625.21</v>
      </c>
      <c r="W43" s="109">
        <f t="shared" si="10"/>
        <v>9532.5</v>
      </c>
      <c r="X43" s="109">
        <f t="shared" si="10"/>
        <v>4013.75</v>
      </c>
      <c r="Y43" s="109">
        <f t="shared" si="10"/>
        <v>351125.2900000012</v>
      </c>
      <c r="Z43" s="109">
        <f t="shared" si="10"/>
        <v>16826.509999999776</v>
      </c>
      <c r="AA43" s="109">
        <f t="shared" si="10"/>
        <v>0</v>
      </c>
      <c r="AB43" s="109">
        <f t="shared" si="10"/>
        <v>243883.78</v>
      </c>
      <c r="AC43" s="109">
        <f t="shared" si="10"/>
        <v>78838.35</v>
      </c>
      <c r="AD43" s="109">
        <f t="shared" si="10"/>
        <v>75</v>
      </c>
      <c r="AE43" s="109">
        <f t="shared" si="10"/>
        <v>106442.19</v>
      </c>
      <c r="AF43" s="109">
        <f t="shared" si="10"/>
        <v>22000</v>
      </c>
      <c r="AG43" s="109">
        <f t="shared" si="10"/>
        <v>15670</v>
      </c>
      <c r="AH43" s="109">
        <f t="shared" si="10"/>
        <v>31568.75</v>
      </c>
      <c r="AI43" s="109">
        <f t="shared" si="10"/>
        <v>311650.44000000134</v>
      </c>
      <c r="AJ43" s="109">
        <f aca="true" t="shared" si="11" ref="AJ43:BH43">SUM(AJ45:AJ58)</f>
        <v>6736.75</v>
      </c>
      <c r="AK43" s="109">
        <f t="shared" si="11"/>
        <v>47118</v>
      </c>
      <c r="AL43" s="109">
        <f>SUM(AL45:AL58)</f>
        <v>0</v>
      </c>
      <c r="AM43" s="109">
        <f t="shared" si="11"/>
        <v>0</v>
      </c>
      <c r="AN43" s="109">
        <f t="shared" si="11"/>
        <v>6292.5</v>
      </c>
      <c r="AO43" s="109">
        <f t="shared" si="11"/>
        <v>99026</v>
      </c>
      <c r="AP43" s="109">
        <f t="shared" si="11"/>
        <v>71308.50000000012</v>
      </c>
      <c r="AQ43" s="109">
        <f t="shared" si="11"/>
        <v>0</v>
      </c>
      <c r="AR43" s="109">
        <f t="shared" si="11"/>
        <v>12053.010000005364</v>
      </c>
      <c r="AS43" s="109">
        <f t="shared" si="11"/>
        <v>3572.5</v>
      </c>
      <c r="AT43" s="109">
        <f t="shared" si="11"/>
        <v>20120</v>
      </c>
      <c r="AU43" s="109">
        <f t="shared" si="11"/>
        <v>26366.25</v>
      </c>
      <c r="AV43" s="109">
        <f t="shared" si="11"/>
        <v>5997</v>
      </c>
      <c r="AW43" s="109">
        <f t="shared" si="11"/>
        <v>3811.25</v>
      </c>
      <c r="AX43" s="109">
        <f t="shared" si="11"/>
        <v>14073.000000000757</v>
      </c>
      <c r="AY43" s="109">
        <f t="shared" si="11"/>
        <v>242.75</v>
      </c>
      <c r="AZ43" s="109">
        <f t="shared" si="11"/>
        <v>23533.75</v>
      </c>
      <c r="BA43" s="109">
        <f t="shared" si="11"/>
        <v>44.62000000000262</v>
      </c>
      <c r="BB43" s="109">
        <f t="shared" si="11"/>
        <v>800</v>
      </c>
      <c r="BC43" s="109">
        <f t="shared" si="11"/>
        <v>30097</v>
      </c>
      <c r="BD43" s="109">
        <f t="shared" si="11"/>
        <v>19230</v>
      </c>
      <c r="BE43" s="109">
        <f t="shared" si="11"/>
        <v>73304.70999999999</v>
      </c>
      <c r="BF43" s="109">
        <f t="shared" si="11"/>
        <v>9865</v>
      </c>
      <c r="BG43" s="109">
        <f t="shared" si="11"/>
        <v>35875.25</v>
      </c>
      <c r="BH43" s="109">
        <f t="shared" si="11"/>
        <v>29765.469999999972</v>
      </c>
      <c r="BK43" s="50"/>
    </row>
    <row r="44" spans="1:63" s="20" customFormat="1" ht="12.75">
      <c r="A44" s="38"/>
      <c r="B44" s="76" t="s">
        <v>84</v>
      </c>
      <c r="C44" s="13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K44" s="50"/>
    </row>
    <row r="45" spans="1:63" ht="15.75" customHeight="1">
      <c r="A45" s="32"/>
      <c r="B45" s="61" t="s">
        <v>116</v>
      </c>
      <c r="C45" s="13">
        <f aca="true" t="shared" si="12" ref="C45:C58">SUM(D45:BH45)</f>
        <v>1847606.7000000018</v>
      </c>
      <c r="D45" s="36">
        <v>20000</v>
      </c>
      <c r="E45" s="46">
        <v>0</v>
      </c>
      <c r="F45" s="36">
        <v>1051161.9299999997</v>
      </c>
      <c r="G45" s="36">
        <v>0</v>
      </c>
      <c r="H45" s="36">
        <v>0</v>
      </c>
      <c r="I45" s="36">
        <v>0</v>
      </c>
      <c r="J45" s="36">
        <v>0</v>
      </c>
      <c r="K45" s="36">
        <v>4586.030000001192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219707.01999999955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243883.78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307244.94000000134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1023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K45" s="50"/>
    </row>
    <row r="46" spans="1:63" ht="15.75" customHeight="1">
      <c r="A46" s="32"/>
      <c r="B46" s="61" t="s">
        <v>119</v>
      </c>
      <c r="C46" s="13">
        <f t="shared" si="12"/>
        <v>0</v>
      </c>
      <c r="D46" s="36">
        <v>0</v>
      </c>
      <c r="E46" s="4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K46" s="50"/>
    </row>
    <row r="47" spans="1:63" ht="15" customHeight="1">
      <c r="A47" s="32"/>
      <c r="B47" s="61" t="s">
        <v>120</v>
      </c>
      <c r="C47" s="13">
        <f t="shared" si="12"/>
        <v>4217890.380000001</v>
      </c>
      <c r="D47" s="36">
        <v>0</v>
      </c>
      <c r="E47" s="4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4217890.380000001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K47" s="50"/>
    </row>
    <row r="48" spans="1:63" s="37" customFormat="1" ht="15" customHeight="1">
      <c r="A48" s="34"/>
      <c r="B48" s="79" t="s">
        <v>121</v>
      </c>
      <c r="C48" s="13">
        <f t="shared" si="12"/>
        <v>1369095.7999999998</v>
      </c>
      <c r="D48" s="36">
        <v>48327</v>
      </c>
      <c r="E48" s="46">
        <v>0</v>
      </c>
      <c r="F48" s="36">
        <v>0</v>
      </c>
      <c r="G48" s="36">
        <v>8306</v>
      </c>
      <c r="H48" s="36">
        <v>181440</v>
      </c>
      <c r="I48" s="36">
        <v>0</v>
      </c>
      <c r="J48" s="36">
        <v>63219.99999999994</v>
      </c>
      <c r="K48" s="36">
        <v>71477.67000000004</v>
      </c>
      <c r="L48" s="36">
        <v>0</v>
      </c>
      <c r="M48" s="36">
        <v>90020</v>
      </c>
      <c r="N48" s="36">
        <v>11277.09</v>
      </c>
      <c r="O48" s="36">
        <v>222831.68</v>
      </c>
      <c r="P48" s="36">
        <v>55626</v>
      </c>
      <c r="Q48" s="36">
        <v>10166.9</v>
      </c>
      <c r="R48" s="36">
        <v>0</v>
      </c>
      <c r="S48" s="36">
        <v>6400</v>
      </c>
      <c r="T48" s="36">
        <v>125607</v>
      </c>
      <c r="U48" s="36">
        <v>16380</v>
      </c>
      <c r="V48" s="36">
        <v>674.96</v>
      </c>
      <c r="W48" s="36">
        <v>9220</v>
      </c>
      <c r="X48" s="36">
        <v>1510</v>
      </c>
      <c r="Y48" s="36">
        <v>0</v>
      </c>
      <c r="Z48" s="36">
        <v>10500</v>
      </c>
      <c r="AA48" s="36">
        <v>0</v>
      </c>
      <c r="AB48" s="36">
        <v>0</v>
      </c>
      <c r="AC48" s="36">
        <v>49300</v>
      </c>
      <c r="AD48" s="36">
        <v>0</v>
      </c>
      <c r="AE48" s="36">
        <v>96670</v>
      </c>
      <c r="AF48" s="36">
        <v>22000</v>
      </c>
      <c r="AG48" s="36">
        <v>15137</v>
      </c>
      <c r="AH48" s="36">
        <v>30000</v>
      </c>
      <c r="AI48" s="36">
        <v>3053</v>
      </c>
      <c r="AJ48" s="36">
        <v>0</v>
      </c>
      <c r="AK48" s="36">
        <v>43530</v>
      </c>
      <c r="AL48" s="36">
        <v>0</v>
      </c>
      <c r="AM48" s="36">
        <v>0</v>
      </c>
      <c r="AN48" s="36">
        <v>5970</v>
      </c>
      <c r="AO48" s="36">
        <v>77608</v>
      </c>
      <c r="AP48" s="36">
        <v>3340</v>
      </c>
      <c r="AQ48" s="36">
        <v>0</v>
      </c>
      <c r="AR48" s="36">
        <v>0</v>
      </c>
      <c r="AS48" s="36">
        <v>253.5</v>
      </c>
      <c r="AT48" s="36">
        <v>20120</v>
      </c>
      <c r="AU48" s="36">
        <v>22500</v>
      </c>
      <c r="AV48" s="36">
        <v>0</v>
      </c>
      <c r="AW48" s="36">
        <v>0</v>
      </c>
      <c r="AX48" s="36">
        <v>80</v>
      </c>
      <c r="AY48" s="36">
        <v>0</v>
      </c>
      <c r="AZ48" s="36">
        <v>90</v>
      </c>
      <c r="BA48" s="36">
        <v>0</v>
      </c>
      <c r="BB48" s="36">
        <v>800</v>
      </c>
      <c r="BC48" s="36">
        <v>30000</v>
      </c>
      <c r="BD48" s="36">
        <v>0</v>
      </c>
      <c r="BE48" s="36">
        <v>0</v>
      </c>
      <c r="BF48" s="36">
        <v>0</v>
      </c>
      <c r="BG48" s="36">
        <v>0</v>
      </c>
      <c r="BH48" s="36">
        <v>15660</v>
      </c>
      <c r="BK48" s="82"/>
    </row>
    <row r="49" spans="1:63" s="37" customFormat="1" ht="15.75" customHeight="1">
      <c r="A49" s="34"/>
      <c r="B49" s="79" t="s">
        <v>122</v>
      </c>
      <c r="C49" s="13">
        <f t="shared" si="12"/>
        <v>34363</v>
      </c>
      <c r="D49" s="36">
        <v>0</v>
      </c>
      <c r="E49" s="46">
        <v>0</v>
      </c>
      <c r="F49" s="36">
        <v>33500</v>
      </c>
      <c r="G49" s="36">
        <v>109</v>
      </c>
      <c r="H49" s="36">
        <v>14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706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34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K49" s="82"/>
    </row>
    <row r="50" spans="1:63" s="37" customFormat="1" ht="17.25" customHeight="1">
      <c r="A50" s="34"/>
      <c r="B50" s="79" t="s">
        <v>123</v>
      </c>
      <c r="C50" s="13">
        <f t="shared" si="12"/>
        <v>0</v>
      </c>
      <c r="D50" s="36">
        <v>0</v>
      </c>
      <c r="E50" s="4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K50" s="82"/>
    </row>
    <row r="51" spans="1:256" s="53" customFormat="1" ht="25.5">
      <c r="A51" s="52"/>
      <c r="B51" s="86" t="s">
        <v>106</v>
      </c>
      <c r="C51" s="13">
        <f t="shared" si="12"/>
        <v>210.5</v>
      </c>
      <c r="D51" s="92">
        <v>0</v>
      </c>
      <c r="E51" s="93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210.5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2">
        <v>0</v>
      </c>
      <c r="BE51" s="92">
        <v>0</v>
      </c>
      <c r="BF51" s="92">
        <v>0</v>
      </c>
      <c r="BG51" s="92">
        <v>0</v>
      </c>
      <c r="BH51" s="92">
        <v>0</v>
      </c>
      <c r="BI51" s="83"/>
      <c r="BJ51" s="83"/>
      <c r="BK51" s="84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</row>
    <row r="52" spans="1:256" s="53" customFormat="1" ht="25.5">
      <c r="A52" s="52"/>
      <c r="B52" s="86" t="s">
        <v>107</v>
      </c>
      <c r="C52" s="13">
        <f t="shared" si="12"/>
        <v>419169.2</v>
      </c>
      <c r="D52" s="92">
        <v>0</v>
      </c>
      <c r="E52" s="93">
        <v>0</v>
      </c>
      <c r="F52" s="92">
        <v>0</v>
      </c>
      <c r="G52" s="92">
        <v>0</v>
      </c>
      <c r="H52" s="92">
        <v>372869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46286</v>
      </c>
      <c r="P52" s="92">
        <v>0</v>
      </c>
      <c r="Q52" s="92">
        <v>14.2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2">
        <v>0</v>
      </c>
      <c r="AO52" s="92">
        <v>0</v>
      </c>
      <c r="AP52" s="92">
        <v>0</v>
      </c>
      <c r="AQ52" s="92">
        <v>0</v>
      </c>
      <c r="AR52" s="92">
        <v>0</v>
      </c>
      <c r="AS52" s="92">
        <v>0</v>
      </c>
      <c r="AT52" s="92">
        <v>0</v>
      </c>
      <c r="AU52" s="92">
        <v>0</v>
      </c>
      <c r="AV52" s="92">
        <v>0</v>
      </c>
      <c r="AW52" s="92">
        <v>0</v>
      </c>
      <c r="AX52" s="92">
        <v>0</v>
      </c>
      <c r="AY52" s="92">
        <v>0</v>
      </c>
      <c r="AZ52" s="92">
        <v>0</v>
      </c>
      <c r="BA52" s="92">
        <v>0</v>
      </c>
      <c r="BB52" s="92">
        <v>0</v>
      </c>
      <c r="BC52" s="92">
        <v>0</v>
      </c>
      <c r="BD52" s="92">
        <v>0</v>
      </c>
      <c r="BE52" s="92">
        <v>0</v>
      </c>
      <c r="BF52" s="92">
        <v>0</v>
      </c>
      <c r="BG52" s="92">
        <v>0</v>
      </c>
      <c r="BH52" s="92">
        <v>0</v>
      </c>
      <c r="BI52" s="83"/>
      <c r="BJ52" s="83"/>
      <c r="BK52" s="84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256" s="53" customFormat="1" ht="25.5">
      <c r="A53" s="52"/>
      <c r="B53" s="87" t="s">
        <v>108</v>
      </c>
      <c r="C53" s="13">
        <f t="shared" si="12"/>
        <v>4317.16</v>
      </c>
      <c r="D53" s="92">
        <v>0</v>
      </c>
      <c r="E53" s="93">
        <v>0</v>
      </c>
      <c r="F53" s="92">
        <v>0</v>
      </c>
      <c r="G53" s="92">
        <v>4317.16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2">
        <v>0</v>
      </c>
      <c r="AO53" s="92">
        <v>0</v>
      </c>
      <c r="AP53" s="92">
        <v>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2">
        <v>0</v>
      </c>
      <c r="BB53" s="92">
        <v>0</v>
      </c>
      <c r="BC53" s="92">
        <v>0</v>
      </c>
      <c r="BD53" s="92">
        <v>0</v>
      </c>
      <c r="BE53" s="92">
        <v>0</v>
      </c>
      <c r="BF53" s="92">
        <v>0</v>
      </c>
      <c r="BG53" s="92">
        <v>0</v>
      </c>
      <c r="BH53" s="92">
        <v>0</v>
      </c>
      <c r="BI53" s="83"/>
      <c r="BJ53" s="83"/>
      <c r="BK53" s="84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256" s="53" customFormat="1" ht="25.5">
      <c r="A54" s="52"/>
      <c r="B54" s="87" t="s">
        <v>109</v>
      </c>
      <c r="C54" s="13">
        <f t="shared" si="12"/>
        <v>0</v>
      </c>
      <c r="D54" s="92">
        <v>0</v>
      </c>
      <c r="E54" s="93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92">
        <v>0</v>
      </c>
      <c r="AT54" s="92">
        <v>0</v>
      </c>
      <c r="AU54" s="92">
        <v>0</v>
      </c>
      <c r="AV54" s="92">
        <v>0</v>
      </c>
      <c r="AW54" s="92">
        <v>0</v>
      </c>
      <c r="AX54" s="92">
        <v>0</v>
      </c>
      <c r="AY54" s="92">
        <v>0</v>
      </c>
      <c r="AZ54" s="92">
        <v>0</v>
      </c>
      <c r="BA54" s="92">
        <v>0</v>
      </c>
      <c r="BB54" s="92">
        <v>0</v>
      </c>
      <c r="BC54" s="92">
        <v>0</v>
      </c>
      <c r="BD54" s="92">
        <v>0</v>
      </c>
      <c r="BE54" s="92">
        <v>0</v>
      </c>
      <c r="BF54" s="92">
        <v>0</v>
      </c>
      <c r="BG54" s="92">
        <v>0</v>
      </c>
      <c r="BH54" s="92">
        <v>0</v>
      </c>
      <c r="BI54" s="83"/>
      <c r="BJ54" s="83"/>
      <c r="BK54" s="84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256" s="53" customFormat="1" ht="18.75" customHeight="1">
      <c r="A55" s="52"/>
      <c r="B55" s="85" t="s">
        <v>117</v>
      </c>
      <c r="C55" s="13">
        <f t="shared" si="12"/>
        <v>5068899.869999999</v>
      </c>
      <c r="D55" s="92">
        <v>0</v>
      </c>
      <c r="E55" s="93">
        <v>169550</v>
      </c>
      <c r="F55" s="92">
        <v>360446.8100000024</v>
      </c>
      <c r="G55" s="92">
        <v>0</v>
      </c>
      <c r="H55" s="92">
        <v>208822.51999999955</v>
      </c>
      <c r="I55" s="92">
        <v>1128973.2800000012</v>
      </c>
      <c r="J55" s="92">
        <v>1481766.9499999997</v>
      </c>
      <c r="K55" s="92">
        <v>698747.2000000011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574584.3699999956</v>
      </c>
      <c r="R55" s="92">
        <v>0</v>
      </c>
      <c r="S55" s="92">
        <v>0</v>
      </c>
      <c r="T55" s="92">
        <v>1209.7899999916553</v>
      </c>
      <c r="U55" s="92">
        <v>0</v>
      </c>
      <c r="V55" s="92">
        <v>0</v>
      </c>
      <c r="W55" s="92">
        <v>0</v>
      </c>
      <c r="X55" s="92">
        <v>0</v>
      </c>
      <c r="Y55" s="92">
        <v>285788.5300000012</v>
      </c>
      <c r="Z55" s="92">
        <v>2694.0099999997765</v>
      </c>
      <c r="AA55" s="92">
        <v>0</v>
      </c>
      <c r="AB55" s="92">
        <v>0</v>
      </c>
      <c r="AC55" s="92">
        <v>0</v>
      </c>
      <c r="AD55" s="92">
        <v>0</v>
      </c>
      <c r="AE55" s="92">
        <v>286.9400000000023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92">
        <v>67968.50000000012</v>
      </c>
      <c r="AQ55" s="92">
        <v>0</v>
      </c>
      <c r="AR55" s="92">
        <v>10456.510000005364</v>
      </c>
      <c r="AS55" s="92">
        <v>0</v>
      </c>
      <c r="AT55" s="92">
        <v>0</v>
      </c>
      <c r="AU55" s="92">
        <v>0</v>
      </c>
      <c r="AV55" s="92">
        <v>0</v>
      </c>
      <c r="AW55" s="92">
        <v>0</v>
      </c>
      <c r="AX55" s="92">
        <v>13455.500000000757</v>
      </c>
      <c r="AY55" s="92">
        <v>0</v>
      </c>
      <c r="AZ55" s="92">
        <v>0</v>
      </c>
      <c r="BA55" s="92">
        <v>0</v>
      </c>
      <c r="BB55" s="92">
        <v>0</v>
      </c>
      <c r="BC55" s="92">
        <v>0</v>
      </c>
      <c r="BD55" s="92">
        <v>0</v>
      </c>
      <c r="BE55" s="92">
        <v>64148.96</v>
      </c>
      <c r="BF55" s="92">
        <v>0</v>
      </c>
      <c r="BG55" s="92">
        <v>0</v>
      </c>
      <c r="BH55" s="92">
        <v>0</v>
      </c>
      <c r="BI55" s="83"/>
      <c r="BJ55" s="83"/>
      <c r="BK55" s="84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</row>
    <row r="56" spans="1:63" s="37" customFormat="1" ht="18.75" customHeight="1">
      <c r="A56" s="34"/>
      <c r="B56" s="85" t="s">
        <v>118</v>
      </c>
      <c r="C56" s="13">
        <f t="shared" si="12"/>
        <v>724774.2500000021</v>
      </c>
      <c r="D56" s="36">
        <v>0</v>
      </c>
      <c r="E56" s="46">
        <v>0</v>
      </c>
      <c r="F56" s="36">
        <v>342100.00000000186</v>
      </c>
      <c r="G56" s="36">
        <v>0</v>
      </c>
      <c r="H56" s="36">
        <v>0</v>
      </c>
      <c r="I56" s="36">
        <v>25711.86999999988</v>
      </c>
      <c r="J56" s="36">
        <v>297905.1800000004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21522.76</v>
      </c>
      <c r="Z56" s="36">
        <v>0</v>
      </c>
      <c r="AA56" s="36">
        <v>0</v>
      </c>
      <c r="AB56" s="36">
        <v>0</v>
      </c>
      <c r="AC56" s="36">
        <v>3621.35</v>
      </c>
      <c r="AD56" s="36">
        <v>0</v>
      </c>
      <c r="AE56" s="36">
        <v>0</v>
      </c>
      <c r="AF56" s="36">
        <v>0</v>
      </c>
      <c r="AG56" s="36">
        <v>533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44.62000000000262</v>
      </c>
      <c r="BB56" s="36">
        <v>0</v>
      </c>
      <c r="BC56" s="36">
        <v>0</v>
      </c>
      <c r="BD56" s="36">
        <v>19230</v>
      </c>
      <c r="BE56" s="36">
        <v>0</v>
      </c>
      <c r="BF56" s="36">
        <v>0</v>
      </c>
      <c r="BG56" s="36">
        <v>0</v>
      </c>
      <c r="BH56" s="36">
        <v>14105.469999999972</v>
      </c>
      <c r="BK56" s="82"/>
    </row>
    <row r="57" spans="1:63" ht="20.25" customHeight="1">
      <c r="A57" s="32"/>
      <c r="B57" s="75" t="s">
        <v>76</v>
      </c>
      <c r="C57" s="13">
        <f t="shared" si="12"/>
        <v>1173258.9700000002</v>
      </c>
      <c r="D57" s="36">
        <v>133353.28</v>
      </c>
      <c r="E57" s="46">
        <v>177564.2</v>
      </c>
      <c r="F57" s="36">
        <v>74870.51</v>
      </c>
      <c r="G57" s="36">
        <v>10773.9</v>
      </c>
      <c r="H57" s="36">
        <v>57655.75</v>
      </c>
      <c r="I57" s="36">
        <v>85836.75</v>
      </c>
      <c r="J57" s="36">
        <v>48371.26</v>
      </c>
      <c r="K57" s="36">
        <v>127187.75</v>
      </c>
      <c r="L57" s="36">
        <v>7504</v>
      </c>
      <c r="M57" s="36">
        <v>66062.25</v>
      </c>
      <c r="N57" s="36">
        <v>10878.75</v>
      </c>
      <c r="O57" s="36">
        <v>6035.75</v>
      </c>
      <c r="P57" s="36">
        <v>91667.25</v>
      </c>
      <c r="Q57" s="36">
        <v>42252.29</v>
      </c>
      <c r="R57" s="36">
        <v>7888.75</v>
      </c>
      <c r="S57" s="36">
        <v>1375.25</v>
      </c>
      <c r="T57" s="36">
        <v>765.03</v>
      </c>
      <c r="U57" s="36">
        <v>0</v>
      </c>
      <c r="V57" s="36">
        <v>5950.25</v>
      </c>
      <c r="W57" s="36">
        <v>312.5</v>
      </c>
      <c r="X57" s="36">
        <v>2503.75</v>
      </c>
      <c r="Y57" s="36">
        <v>43814</v>
      </c>
      <c r="Z57" s="36">
        <v>3632.5</v>
      </c>
      <c r="AA57" s="36">
        <v>0</v>
      </c>
      <c r="AB57" s="36">
        <v>0</v>
      </c>
      <c r="AC57" s="36">
        <v>25917</v>
      </c>
      <c r="AD57" s="36">
        <v>75</v>
      </c>
      <c r="AE57" s="36">
        <v>9451.25</v>
      </c>
      <c r="AF57" s="36">
        <v>0</v>
      </c>
      <c r="AG57" s="36">
        <v>0</v>
      </c>
      <c r="AH57" s="36">
        <v>1568.75</v>
      </c>
      <c r="AI57" s="36">
        <v>1352.5</v>
      </c>
      <c r="AJ57" s="36">
        <v>6736.75</v>
      </c>
      <c r="AK57" s="36">
        <v>3588</v>
      </c>
      <c r="AL57" s="36">
        <v>0</v>
      </c>
      <c r="AM57" s="36">
        <v>0</v>
      </c>
      <c r="AN57" s="36">
        <v>322.5</v>
      </c>
      <c r="AO57" s="36">
        <v>21418</v>
      </c>
      <c r="AP57" s="36">
        <v>0</v>
      </c>
      <c r="AQ57" s="36">
        <v>0</v>
      </c>
      <c r="AR57" s="36">
        <v>1596.5</v>
      </c>
      <c r="AS57" s="36">
        <v>2296</v>
      </c>
      <c r="AT57" s="36">
        <v>0</v>
      </c>
      <c r="AU57" s="36">
        <v>3866.25</v>
      </c>
      <c r="AV57" s="36">
        <v>5786.5</v>
      </c>
      <c r="AW57" s="36">
        <v>3811.25</v>
      </c>
      <c r="AX57" s="36">
        <v>537.5</v>
      </c>
      <c r="AY57" s="36">
        <v>242.75</v>
      </c>
      <c r="AZ57" s="36">
        <v>23443.75</v>
      </c>
      <c r="BA57" s="36">
        <v>0</v>
      </c>
      <c r="BB57" s="36">
        <v>0</v>
      </c>
      <c r="BC57" s="36">
        <v>97</v>
      </c>
      <c r="BD57" s="36">
        <v>0</v>
      </c>
      <c r="BE57" s="36">
        <v>9155.75</v>
      </c>
      <c r="BF57" s="36">
        <v>9865</v>
      </c>
      <c r="BG57" s="36">
        <v>35875.25</v>
      </c>
      <c r="BH57" s="36">
        <v>0</v>
      </c>
      <c r="BK57" s="50"/>
    </row>
    <row r="58" spans="1:63" ht="20.25" customHeight="1">
      <c r="A58" s="32"/>
      <c r="B58" s="75" t="s">
        <v>88</v>
      </c>
      <c r="C58" s="13">
        <f t="shared" si="12"/>
        <v>28220</v>
      </c>
      <c r="D58" s="36">
        <v>0</v>
      </c>
      <c r="E58" s="4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5000</v>
      </c>
      <c r="P58" s="36">
        <v>18220</v>
      </c>
      <c r="Q58" s="36">
        <v>0</v>
      </c>
      <c r="R58" s="36">
        <v>0</v>
      </c>
      <c r="S58" s="36">
        <v>5000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K58" s="50"/>
    </row>
    <row r="59" spans="1:63" ht="13.5" thickBot="1">
      <c r="A59" s="12"/>
      <c r="B59" s="61"/>
      <c r="C59" s="13"/>
      <c r="D59" s="36"/>
      <c r="E59" s="4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K59" s="50"/>
    </row>
    <row r="60" spans="1:63" s="29" customFormat="1" ht="18" customHeight="1" thickBot="1" thickTop="1">
      <c r="A60" s="39" t="s">
        <v>66</v>
      </c>
      <c r="B60" s="77" t="s">
        <v>91</v>
      </c>
      <c r="C60" s="40">
        <f aca="true" t="shared" si="13" ref="C60:C68">SUM(D60:BH60)</f>
        <v>26756418.989999995</v>
      </c>
      <c r="D60" s="91">
        <f aca="true" t="shared" si="14" ref="D60:AI60">SUM(D31,D43)</f>
        <v>1762060.78</v>
      </c>
      <c r="E60" s="91">
        <f t="shared" si="14"/>
        <v>349494.18</v>
      </c>
      <c r="F60" s="91">
        <f t="shared" si="14"/>
        <v>1979123.850000004</v>
      </c>
      <c r="G60" s="91">
        <f t="shared" si="14"/>
        <v>224281.06</v>
      </c>
      <c r="H60" s="91">
        <f t="shared" si="14"/>
        <v>2456885.7199999997</v>
      </c>
      <c r="I60" s="91">
        <f t="shared" si="14"/>
        <v>1363035.800000001</v>
      </c>
      <c r="J60" s="91">
        <f t="shared" si="14"/>
        <v>3057455.3000000003</v>
      </c>
      <c r="K60" s="91">
        <f t="shared" si="14"/>
        <v>1360847.2500000023</v>
      </c>
      <c r="L60" s="91">
        <f t="shared" si="14"/>
        <v>7504</v>
      </c>
      <c r="M60" s="91">
        <f t="shared" si="14"/>
        <v>7286991.520000001</v>
      </c>
      <c r="N60" s="91">
        <f t="shared" si="14"/>
        <v>989624.6699999999</v>
      </c>
      <c r="O60" s="91">
        <f t="shared" si="14"/>
        <v>756880.1799999999</v>
      </c>
      <c r="P60" s="91">
        <f t="shared" si="14"/>
        <v>756598.46</v>
      </c>
      <c r="Q60" s="91">
        <f t="shared" si="14"/>
        <v>925636.7799999951</v>
      </c>
      <c r="R60" s="91">
        <f t="shared" si="14"/>
        <v>7888.75</v>
      </c>
      <c r="S60" s="91">
        <f t="shared" si="14"/>
        <v>73071.25</v>
      </c>
      <c r="T60" s="91">
        <f t="shared" si="14"/>
        <v>428600.4399999917</v>
      </c>
      <c r="U60" s="91">
        <f t="shared" si="14"/>
        <v>63180</v>
      </c>
      <c r="V60" s="91">
        <f t="shared" si="14"/>
        <v>6625.21</v>
      </c>
      <c r="W60" s="91">
        <f t="shared" si="14"/>
        <v>311543.77</v>
      </c>
      <c r="X60" s="91">
        <f t="shared" si="14"/>
        <v>236024.75</v>
      </c>
      <c r="Y60" s="91">
        <f t="shared" si="14"/>
        <v>380810.0400000012</v>
      </c>
      <c r="Z60" s="91">
        <f t="shared" si="14"/>
        <v>16826.509999999776</v>
      </c>
      <c r="AA60" s="91">
        <f t="shared" si="14"/>
        <v>10610.8</v>
      </c>
      <c r="AB60" s="91">
        <f t="shared" si="14"/>
        <v>243883.78</v>
      </c>
      <c r="AC60" s="91">
        <f t="shared" si="14"/>
        <v>85420.87000000001</v>
      </c>
      <c r="AD60" s="91">
        <f t="shared" si="14"/>
        <v>75</v>
      </c>
      <c r="AE60" s="91">
        <f t="shared" si="14"/>
        <v>117945.81</v>
      </c>
      <c r="AF60" s="91">
        <f t="shared" si="14"/>
        <v>22000</v>
      </c>
      <c r="AG60" s="91">
        <f t="shared" si="14"/>
        <v>28872.2</v>
      </c>
      <c r="AH60" s="91">
        <f t="shared" si="14"/>
        <v>31568.75</v>
      </c>
      <c r="AI60" s="91">
        <f t="shared" si="14"/>
        <v>311650.44000000134</v>
      </c>
      <c r="AJ60" s="91">
        <f aca="true" t="shared" si="15" ref="AJ60:BH60">SUM(AJ31,AJ43)</f>
        <v>8011.83</v>
      </c>
      <c r="AK60" s="91">
        <f t="shared" si="15"/>
        <v>62594.49</v>
      </c>
      <c r="AL60" s="91">
        <f t="shared" si="15"/>
        <v>0</v>
      </c>
      <c r="AM60" s="91">
        <f t="shared" si="15"/>
        <v>0</v>
      </c>
      <c r="AN60" s="91">
        <f t="shared" si="15"/>
        <v>27678.27</v>
      </c>
      <c r="AO60" s="91">
        <f t="shared" si="15"/>
        <v>446453.58</v>
      </c>
      <c r="AP60" s="91">
        <f t="shared" si="15"/>
        <v>71308.50000000012</v>
      </c>
      <c r="AQ60" s="91">
        <f t="shared" si="15"/>
        <v>0</v>
      </c>
      <c r="AR60" s="91">
        <f t="shared" si="15"/>
        <v>12396.210000005365</v>
      </c>
      <c r="AS60" s="91">
        <f t="shared" si="15"/>
        <v>29681.38</v>
      </c>
      <c r="AT60" s="91">
        <f t="shared" si="15"/>
        <v>37279.259999999995</v>
      </c>
      <c r="AU60" s="91">
        <f t="shared" si="15"/>
        <v>26366.25</v>
      </c>
      <c r="AV60" s="91">
        <f t="shared" si="15"/>
        <v>21462.18</v>
      </c>
      <c r="AW60" s="91">
        <f t="shared" si="15"/>
        <v>3811.25</v>
      </c>
      <c r="AX60" s="91">
        <f t="shared" si="15"/>
        <v>20384.750000000757</v>
      </c>
      <c r="AY60" s="91">
        <f t="shared" si="15"/>
        <v>4491.61</v>
      </c>
      <c r="AZ60" s="91">
        <f t="shared" si="15"/>
        <v>23533.75</v>
      </c>
      <c r="BA60" s="91">
        <f t="shared" si="15"/>
        <v>3087.5500000000025</v>
      </c>
      <c r="BB60" s="91">
        <f t="shared" si="15"/>
        <v>7082.53</v>
      </c>
      <c r="BC60" s="91">
        <f t="shared" si="15"/>
        <v>59728.020000000004</v>
      </c>
      <c r="BD60" s="91">
        <f t="shared" si="15"/>
        <v>19230</v>
      </c>
      <c r="BE60" s="91">
        <f t="shared" si="15"/>
        <v>131016.79</v>
      </c>
      <c r="BF60" s="91">
        <f t="shared" si="15"/>
        <v>22162.15</v>
      </c>
      <c r="BG60" s="91">
        <f t="shared" si="15"/>
        <v>35875.25</v>
      </c>
      <c r="BH60" s="91">
        <f t="shared" si="15"/>
        <v>29765.469999999972</v>
      </c>
      <c r="BK60" s="50"/>
    </row>
    <row r="61" spans="1:63" s="31" customFormat="1" ht="17.25" customHeight="1" thickBot="1" thickTop="1">
      <c r="A61" s="41" t="s">
        <v>68</v>
      </c>
      <c r="B61" s="78" t="s">
        <v>93</v>
      </c>
      <c r="C61" s="42">
        <f>SUM(D61:BH61)</f>
        <v>3506902.9899999965</v>
      </c>
      <c r="D61" s="90">
        <f aca="true" t="shared" si="16" ref="D61:AI61">D27-D60</f>
        <v>-762060.78</v>
      </c>
      <c r="E61" s="90">
        <f t="shared" si="16"/>
        <v>-349494.18</v>
      </c>
      <c r="F61" s="90">
        <f t="shared" si="16"/>
        <v>85231.36999999592</v>
      </c>
      <c r="G61" s="90">
        <f t="shared" si="16"/>
        <v>1337752.7</v>
      </c>
      <c r="H61" s="90">
        <f t="shared" si="16"/>
        <v>-2110897.2899999996</v>
      </c>
      <c r="I61" s="90">
        <f t="shared" si="16"/>
        <v>18484.529999999097</v>
      </c>
      <c r="J61" s="90">
        <f t="shared" si="16"/>
        <v>-2331463.49</v>
      </c>
      <c r="K61" s="90">
        <f t="shared" si="16"/>
        <v>-504999.90000000235</v>
      </c>
      <c r="L61" s="90">
        <f t="shared" si="16"/>
        <v>1380829.8</v>
      </c>
      <c r="M61" s="90">
        <f t="shared" si="16"/>
        <v>-5310724.440000001</v>
      </c>
      <c r="N61" s="90">
        <f t="shared" si="16"/>
        <v>-582168.35</v>
      </c>
      <c r="O61" s="90">
        <f t="shared" si="16"/>
        <v>9804780.85</v>
      </c>
      <c r="P61" s="90">
        <f t="shared" si="16"/>
        <v>-756598.46</v>
      </c>
      <c r="Q61" s="90">
        <f t="shared" si="16"/>
        <v>1112858.3900000048</v>
      </c>
      <c r="R61" s="90">
        <f t="shared" si="16"/>
        <v>215048.42</v>
      </c>
      <c r="S61" s="90">
        <f t="shared" si="16"/>
        <v>-11929.370000000003</v>
      </c>
      <c r="T61" s="90">
        <f t="shared" si="16"/>
        <v>-180444.87999999168</v>
      </c>
      <c r="U61" s="90">
        <f t="shared" si="16"/>
        <v>75451.32999999999</v>
      </c>
      <c r="V61" s="90">
        <f t="shared" si="16"/>
        <v>51149.64</v>
      </c>
      <c r="W61" s="90">
        <f t="shared" si="16"/>
        <v>110168.53999999998</v>
      </c>
      <c r="X61" s="90">
        <f t="shared" si="16"/>
        <v>858757.04</v>
      </c>
      <c r="Y61" s="90">
        <f t="shared" si="16"/>
        <v>721850.5299999989</v>
      </c>
      <c r="Z61" s="90">
        <f t="shared" si="16"/>
        <v>-10517.639999999778</v>
      </c>
      <c r="AA61" s="90">
        <f t="shared" si="16"/>
        <v>-10610.8</v>
      </c>
      <c r="AB61" s="90">
        <f t="shared" si="16"/>
        <v>-231083.78</v>
      </c>
      <c r="AC61" s="90">
        <f t="shared" si="16"/>
        <v>71383.08</v>
      </c>
      <c r="AD61" s="90">
        <f t="shared" si="16"/>
        <v>133833</v>
      </c>
      <c r="AE61" s="90">
        <f t="shared" si="16"/>
        <v>-117945.81</v>
      </c>
      <c r="AF61" s="90">
        <f t="shared" si="16"/>
        <v>27937.5</v>
      </c>
      <c r="AG61" s="90">
        <f t="shared" si="16"/>
        <v>-28649.95</v>
      </c>
      <c r="AH61" s="90">
        <f t="shared" si="16"/>
        <v>46764.36</v>
      </c>
      <c r="AI61" s="90">
        <f t="shared" si="16"/>
        <v>-311650.44000000134</v>
      </c>
      <c r="AJ61" s="90">
        <f aca="true" t="shared" si="17" ref="AJ61:BH61">AJ27-AJ60</f>
        <v>-8011.83</v>
      </c>
      <c r="AK61" s="90">
        <f t="shared" si="17"/>
        <v>86981.51000000001</v>
      </c>
      <c r="AL61" s="90">
        <f t="shared" si="17"/>
        <v>0</v>
      </c>
      <c r="AM61" s="90">
        <f t="shared" si="17"/>
        <v>2920</v>
      </c>
      <c r="AN61" s="90">
        <f t="shared" si="17"/>
        <v>-27678.27</v>
      </c>
      <c r="AO61" s="90">
        <f t="shared" si="17"/>
        <v>-446453.58</v>
      </c>
      <c r="AP61" s="90">
        <f t="shared" si="17"/>
        <v>328691.4999999999</v>
      </c>
      <c r="AQ61" s="90">
        <f t="shared" si="17"/>
        <v>0</v>
      </c>
      <c r="AR61" s="90">
        <f t="shared" si="17"/>
        <v>-12396.210000005365</v>
      </c>
      <c r="AS61" s="90">
        <f t="shared" si="17"/>
        <v>-29681.38</v>
      </c>
      <c r="AT61" s="90">
        <f t="shared" si="17"/>
        <v>-37279.259999999995</v>
      </c>
      <c r="AU61" s="90">
        <f t="shared" si="17"/>
        <v>124894.47</v>
      </c>
      <c r="AV61" s="90">
        <f t="shared" si="17"/>
        <v>-21462.18</v>
      </c>
      <c r="AW61" s="90">
        <f t="shared" si="17"/>
        <v>-3811.25</v>
      </c>
      <c r="AX61" s="90">
        <f t="shared" si="17"/>
        <v>-20384.750000000757</v>
      </c>
      <c r="AY61" s="90">
        <f t="shared" si="17"/>
        <v>-4491.61</v>
      </c>
      <c r="AZ61" s="90">
        <f t="shared" si="17"/>
        <v>213194.28</v>
      </c>
      <c r="BA61" s="90">
        <f t="shared" si="17"/>
        <v>-407.80000000000246</v>
      </c>
      <c r="BB61" s="90">
        <f t="shared" si="17"/>
        <v>-7073.03</v>
      </c>
      <c r="BC61" s="90">
        <f t="shared" si="17"/>
        <v>-59728.020000000004</v>
      </c>
      <c r="BD61" s="90">
        <f t="shared" si="17"/>
        <v>-19178.25</v>
      </c>
      <c r="BE61" s="90">
        <f t="shared" si="17"/>
        <v>-131016.79</v>
      </c>
      <c r="BF61" s="90">
        <f t="shared" si="17"/>
        <v>-22162.15</v>
      </c>
      <c r="BG61" s="90">
        <f t="shared" si="17"/>
        <v>1178389.54</v>
      </c>
      <c r="BH61" s="90">
        <f t="shared" si="17"/>
        <v>-17993.469999999972</v>
      </c>
      <c r="BK61" s="50"/>
    </row>
    <row r="62" spans="1:63" ht="13.5" hidden="1" thickTop="1">
      <c r="A62" s="12" t="s">
        <v>69</v>
      </c>
      <c r="B62" s="61" t="s">
        <v>73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K62" s="50"/>
    </row>
    <row r="63" spans="1:63" ht="12.75" hidden="1">
      <c r="A63" s="12"/>
      <c r="B63" s="61" t="s">
        <v>72</v>
      </c>
      <c r="C63" s="13">
        <f t="shared" si="13"/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K63" s="50"/>
    </row>
    <row r="64" spans="1:63" ht="12.75" hidden="1">
      <c r="A64" s="12"/>
      <c r="B64" s="61" t="s">
        <v>79</v>
      </c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K64" s="50"/>
    </row>
    <row r="65" spans="1:63" ht="12.75" hidden="1">
      <c r="A65" s="12"/>
      <c r="B65" s="61" t="s">
        <v>80</v>
      </c>
      <c r="C65" s="13">
        <f t="shared" si="13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K65" s="50"/>
    </row>
    <row r="66" spans="1:63" ht="12.75" hidden="1">
      <c r="A66" s="12"/>
      <c r="B66" s="61" t="s">
        <v>75</v>
      </c>
      <c r="C66" s="13">
        <f t="shared" si="13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K66" s="50"/>
    </row>
    <row r="67" spans="1:63" ht="12.75" hidden="1">
      <c r="A67" s="12"/>
      <c r="B67" s="79" t="s">
        <v>74</v>
      </c>
      <c r="C67" s="13">
        <f t="shared" si="13"/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K67" s="50"/>
    </row>
    <row r="68" spans="1:63" ht="1.5" customHeight="1" thickBot="1" thickTop="1">
      <c r="A68" s="43"/>
      <c r="B68" s="80" t="s">
        <v>81</v>
      </c>
      <c r="C68" s="44">
        <f t="shared" si="13"/>
        <v>0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K68" s="50"/>
    </row>
    <row r="69" ht="12.75">
      <c r="AW69" s="3"/>
    </row>
    <row r="70" spans="2:60" ht="12.75" hidden="1">
      <c r="B70" s="81" t="s">
        <v>82</v>
      </c>
      <c r="C70" s="51"/>
      <c r="D70" s="51">
        <f aca="true" t="shared" si="18" ref="D70:AH70">SUM(D35:D38)</f>
        <v>0</v>
      </c>
      <c r="E70" s="51">
        <f t="shared" si="18"/>
        <v>0</v>
      </c>
      <c r="F70" s="51">
        <f t="shared" si="18"/>
        <v>0</v>
      </c>
      <c r="G70" s="51">
        <f t="shared" si="18"/>
        <v>92188</v>
      </c>
      <c r="H70" s="51">
        <f t="shared" si="18"/>
        <v>1308576.97</v>
      </c>
      <c r="I70" s="51">
        <f t="shared" si="18"/>
        <v>0</v>
      </c>
      <c r="J70" s="51">
        <f t="shared" si="18"/>
        <v>245904.75</v>
      </c>
      <c r="K70" s="51">
        <f t="shared" si="18"/>
        <v>0</v>
      </c>
      <c r="L70" s="51">
        <f t="shared" si="18"/>
        <v>0</v>
      </c>
      <c r="M70" s="51">
        <f t="shared" si="18"/>
        <v>304644.96</v>
      </c>
      <c r="N70" s="51">
        <f t="shared" si="18"/>
        <v>901285.33</v>
      </c>
      <c r="O70" s="51">
        <f t="shared" si="18"/>
        <v>330477.06</v>
      </c>
      <c r="P70" s="51">
        <f t="shared" si="18"/>
        <v>463685.15</v>
      </c>
      <c r="Q70" s="51">
        <f t="shared" si="18"/>
        <v>0</v>
      </c>
      <c r="R70" s="51">
        <f t="shared" si="18"/>
        <v>0</v>
      </c>
      <c r="S70" s="51">
        <f t="shared" si="18"/>
        <v>0</v>
      </c>
      <c r="T70" s="51">
        <f t="shared" si="18"/>
        <v>102462.62</v>
      </c>
      <c r="U70" s="51">
        <f t="shared" si="18"/>
        <v>0</v>
      </c>
      <c r="V70" s="51">
        <f t="shared" si="18"/>
        <v>0</v>
      </c>
      <c r="W70" s="51">
        <f t="shared" si="18"/>
        <v>0</v>
      </c>
      <c r="X70" s="51">
        <f t="shared" si="18"/>
        <v>232011</v>
      </c>
      <c r="Y70" s="51">
        <f t="shared" si="18"/>
        <v>0</v>
      </c>
      <c r="Z70" s="51">
        <f t="shared" si="18"/>
        <v>0</v>
      </c>
      <c r="AA70" s="51">
        <f t="shared" si="18"/>
        <v>0</v>
      </c>
      <c r="AB70" s="51">
        <f t="shared" si="18"/>
        <v>0</v>
      </c>
      <c r="AC70" s="51">
        <f t="shared" si="18"/>
        <v>0</v>
      </c>
      <c r="AD70" s="51">
        <f t="shared" si="18"/>
        <v>0</v>
      </c>
      <c r="AE70" s="51">
        <f t="shared" si="18"/>
        <v>0</v>
      </c>
      <c r="AF70" s="51">
        <f t="shared" si="18"/>
        <v>0</v>
      </c>
      <c r="AG70" s="51">
        <f t="shared" si="18"/>
        <v>0</v>
      </c>
      <c r="AH70" s="51">
        <f t="shared" si="18"/>
        <v>0</v>
      </c>
      <c r="AI70" s="51">
        <f aca="true" t="shared" si="19" ref="AI70:BH70">SUM(AI35:AI38)</f>
        <v>0</v>
      </c>
      <c r="AJ70" s="51">
        <f t="shared" si="19"/>
        <v>0</v>
      </c>
      <c r="AK70" s="51">
        <f t="shared" si="19"/>
        <v>0</v>
      </c>
      <c r="AL70" s="51">
        <f t="shared" si="19"/>
        <v>0</v>
      </c>
      <c r="AM70" s="51">
        <f t="shared" si="19"/>
        <v>0</v>
      </c>
      <c r="AN70" s="51">
        <f t="shared" si="19"/>
        <v>0</v>
      </c>
      <c r="AO70" s="51">
        <f t="shared" si="19"/>
        <v>0</v>
      </c>
      <c r="AP70" s="51">
        <f t="shared" si="19"/>
        <v>0</v>
      </c>
      <c r="AQ70" s="51">
        <f t="shared" si="19"/>
        <v>0</v>
      </c>
      <c r="AR70" s="51">
        <f t="shared" si="19"/>
        <v>0</v>
      </c>
      <c r="AS70" s="51">
        <f t="shared" si="19"/>
        <v>0</v>
      </c>
      <c r="AT70" s="51">
        <f t="shared" si="19"/>
        <v>0</v>
      </c>
      <c r="AU70" s="51">
        <f t="shared" si="19"/>
        <v>0</v>
      </c>
      <c r="AV70" s="51">
        <f t="shared" si="19"/>
        <v>0</v>
      </c>
      <c r="AW70" s="51">
        <f t="shared" si="19"/>
        <v>0</v>
      </c>
      <c r="AX70" s="51">
        <f t="shared" si="19"/>
        <v>0</v>
      </c>
      <c r="AY70" s="51">
        <f t="shared" si="19"/>
        <v>0</v>
      </c>
      <c r="AZ70" s="51">
        <f t="shared" si="19"/>
        <v>0</v>
      </c>
      <c r="BA70" s="51">
        <f t="shared" si="19"/>
        <v>0</v>
      </c>
      <c r="BB70" s="51">
        <f t="shared" si="19"/>
        <v>0</v>
      </c>
      <c r="BC70" s="51">
        <f t="shared" si="19"/>
        <v>0</v>
      </c>
      <c r="BD70" s="51">
        <f t="shared" si="19"/>
        <v>0</v>
      </c>
      <c r="BE70" s="51">
        <f t="shared" si="19"/>
        <v>0</v>
      </c>
      <c r="BF70" s="51">
        <f t="shared" si="19"/>
        <v>0</v>
      </c>
      <c r="BG70" s="51">
        <f t="shared" si="19"/>
        <v>0</v>
      </c>
      <c r="BH70" s="51">
        <f t="shared" si="19"/>
        <v>0</v>
      </c>
    </row>
    <row r="71" spans="2:60" ht="12.75" hidden="1">
      <c r="B71" s="81" t="s">
        <v>83</v>
      </c>
      <c r="C71" s="51"/>
      <c r="D71" s="51">
        <f aca="true" t="shared" si="20" ref="D71:AH71">SUM(D33,D39,D41)</f>
        <v>0</v>
      </c>
      <c r="E71" s="51">
        <f t="shared" si="20"/>
        <v>879.98</v>
      </c>
      <c r="F71" s="51">
        <f t="shared" si="20"/>
        <v>42900.6</v>
      </c>
      <c r="G71" s="51">
        <f t="shared" si="20"/>
        <v>0</v>
      </c>
      <c r="H71" s="51">
        <f t="shared" si="20"/>
        <v>35396.48</v>
      </c>
      <c r="I71" s="51">
        <f t="shared" si="20"/>
        <v>122513.9</v>
      </c>
      <c r="J71" s="51">
        <f t="shared" si="20"/>
        <v>186000.02000000002</v>
      </c>
      <c r="K71" s="51">
        <f t="shared" si="20"/>
        <v>0</v>
      </c>
      <c r="L71" s="51">
        <f t="shared" si="20"/>
        <v>0</v>
      </c>
      <c r="M71" s="51">
        <f t="shared" si="20"/>
        <v>0</v>
      </c>
      <c r="N71" s="51">
        <f t="shared" si="20"/>
        <v>0</v>
      </c>
      <c r="O71" s="51">
        <f t="shared" si="20"/>
        <v>0</v>
      </c>
      <c r="P71" s="51">
        <f t="shared" si="20"/>
        <v>79619.06</v>
      </c>
      <c r="Q71" s="51">
        <f t="shared" si="20"/>
        <v>0</v>
      </c>
      <c r="R71" s="51">
        <f t="shared" si="20"/>
        <v>0</v>
      </c>
      <c r="S71" s="51">
        <f t="shared" si="20"/>
        <v>0</v>
      </c>
      <c r="T71" s="51">
        <f t="shared" si="20"/>
        <v>0</v>
      </c>
      <c r="U71" s="51">
        <f t="shared" si="20"/>
        <v>0</v>
      </c>
      <c r="V71" s="51">
        <f t="shared" si="20"/>
        <v>0</v>
      </c>
      <c r="W71" s="51">
        <f t="shared" si="20"/>
        <v>0</v>
      </c>
      <c r="X71" s="51">
        <f t="shared" si="20"/>
        <v>0</v>
      </c>
      <c r="Y71" s="51">
        <f t="shared" si="20"/>
        <v>0</v>
      </c>
      <c r="Z71" s="51">
        <f t="shared" si="20"/>
        <v>0</v>
      </c>
      <c r="AA71" s="51">
        <f t="shared" si="20"/>
        <v>10610.8</v>
      </c>
      <c r="AB71" s="51">
        <f t="shared" si="20"/>
        <v>0</v>
      </c>
      <c r="AC71" s="51">
        <f t="shared" si="20"/>
        <v>6582.52</v>
      </c>
      <c r="AD71" s="51">
        <f t="shared" si="20"/>
        <v>0</v>
      </c>
      <c r="AE71" s="51">
        <f t="shared" si="20"/>
        <v>11503.62</v>
      </c>
      <c r="AF71" s="51">
        <f t="shared" si="20"/>
        <v>0</v>
      </c>
      <c r="AG71" s="51">
        <f t="shared" si="20"/>
        <v>13202.2</v>
      </c>
      <c r="AH71" s="51">
        <f t="shared" si="20"/>
        <v>0</v>
      </c>
      <c r="AI71" s="51">
        <f aca="true" t="shared" si="21" ref="AI71:BH71">SUM(AI33,AI39,AI41)</f>
        <v>0</v>
      </c>
      <c r="AJ71" s="51">
        <f t="shared" si="21"/>
        <v>1275.08</v>
      </c>
      <c r="AK71" s="51">
        <f t="shared" si="21"/>
        <v>15476.49</v>
      </c>
      <c r="AL71" s="51">
        <f t="shared" si="21"/>
        <v>0</v>
      </c>
      <c r="AM71" s="51">
        <f t="shared" si="21"/>
        <v>0</v>
      </c>
      <c r="AN71" s="51">
        <f t="shared" si="21"/>
        <v>7885.77</v>
      </c>
      <c r="AO71" s="51">
        <f t="shared" si="21"/>
        <v>4358.21</v>
      </c>
      <c r="AP71" s="51">
        <f t="shared" si="21"/>
        <v>0</v>
      </c>
      <c r="AQ71" s="51">
        <f t="shared" si="21"/>
        <v>0</v>
      </c>
      <c r="AR71" s="51">
        <f t="shared" si="21"/>
        <v>343.2</v>
      </c>
      <c r="AS71" s="51">
        <f t="shared" si="21"/>
        <v>26108.88</v>
      </c>
      <c r="AT71" s="51">
        <f t="shared" si="21"/>
        <v>17159.26</v>
      </c>
      <c r="AU71" s="51">
        <f t="shared" si="21"/>
        <v>0</v>
      </c>
      <c r="AV71" s="51">
        <f t="shared" si="21"/>
        <v>15465.18</v>
      </c>
      <c r="AW71" s="51">
        <f t="shared" si="21"/>
        <v>0</v>
      </c>
      <c r="AX71" s="51">
        <f t="shared" si="21"/>
        <v>6311.75</v>
      </c>
      <c r="AY71" s="51">
        <f t="shared" si="21"/>
        <v>4248.86</v>
      </c>
      <c r="AZ71" s="51">
        <f t="shared" si="21"/>
        <v>0</v>
      </c>
      <c r="BA71" s="51">
        <f t="shared" si="21"/>
        <v>3042.93</v>
      </c>
      <c r="BB71" s="51">
        <f t="shared" si="21"/>
        <v>6282.53</v>
      </c>
      <c r="BC71" s="51">
        <f t="shared" si="21"/>
        <v>29631.02</v>
      </c>
      <c r="BD71" s="51">
        <f t="shared" si="21"/>
        <v>0</v>
      </c>
      <c r="BE71" s="51">
        <f t="shared" si="21"/>
        <v>22506.08</v>
      </c>
      <c r="BF71" s="51">
        <f t="shared" si="21"/>
        <v>12297.15</v>
      </c>
      <c r="BG71" s="51">
        <f t="shared" si="21"/>
        <v>0</v>
      </c>
      <c r="BH71" s="51">
        <f t="shared" si="21"/>
        <v>0</v>
      </c>
    </row>
    <row r="72" ht="12.75" hidden="1">
      <c r="C72" s="51"/>
    </row>
    <row r="73" ht="12.75" hidden="1"/>
    <row r="74" spans="2:60" s="51" customFormat="1" ht="12.75" hidden="1">
      <c r="B74" s="81" t="s">
        <v>94</v>
      </c>
      <c r="D74" s="51">
        <f aca="true" t="shared" si="22" ref="D74:AH74">SUM(D11-D31)</f>
        <v>-1560380.5</v>
      </c>
      <c r="E74" s="51">
        <f t="shared" si="22"/>
        <v>-2379.98</v>
      </c>
      <c r="F74" s="51">
        <f t="shared" si="22"/>
        <v>1000941.62</v>
      </c>
      <c r="G74" s="51">
        <f t="shared" si="22"/>
        <v>1361258.76</v>
      </c>
      <c r="H74" s="51">
        <f t="shared" si="22"/>
        <v>-1636084.45</v>
      </c>
      <c r="I74" s="51">
        <f t="shared" si="22"/>
        <v>35391.48000000001</v>
      </c>
      <c r="J74" s="51">
        <f t="shared" si="22"/>
        <v>-1166191.9100000001</v>
      </c>
      <c r="K74" s="51">
        <f t="shared" si="22"/>
        <v>396998.75</v>
      </c>
      <c r="L74" s="51">
        <f t="shared" si="22"/>
        <v>1313194.8</v>
      </c>
      <c r="M74" s="51">
        <f t="shared" si="22"/>
        <v>-2292337</v>
      </c>
      <c r="N74" s="51">
        <f t="shared" si="22"/>
        <v>-832817.12</v>
      </c>
      <c r="O74" s="51">
        <f t="shared" si="22"/>
        <v>-246859.56</v>
      </c>
      <c r="P74" s="51">
        <f t="shared" si="22"/>
        <v>-591085.21</v>
      </c>
      <c r="Q74" s="51">
        <f t="shared" si="22"/>
        <v>599394.83</v>
      </c>
      <c r="R74" s="51">
        <f t="shared" si="22"/>
        <v>139857.17</v>
      </c>
      <c r="S74" s="51">
        <f t="shared" si="22"/>
        <v>845.8799999999974</v>
      </c>
      <c r="T74" s="51">
        <f t="shared" si="22"/>
        <v>-52157.06</v>
      </c>
      <c r="U74" s="51">
        <f t="shared" si="22"/>
        <v>91420.07999999999</v>
      </c>
      <c r="V74" s="51">
        <f t="shared" si="22"/>
        <v>52974.85</v>
      </c>
      <c r="W74" s="51">
        <f t="shared" si="22"/>
        <v>-237856.46000000002</v>
      </c>
      <c r="X74" s="51">
        <f t="shared" si="22"/>
        <v>-162277</v>
      </c>
      <c r="Y74" s="51">
        <f t="shared" si="22"/>
        <v>-26864.43</v>
      </c>
      <c r="Z74" s="51">
        <f t="shared" si="22"/>
        <v>6308.87</v>
      </c>
      <c r="AA74" s="51">
        <f t="shared" si="22"/>
        <v>-10610.8</v>
      </c>
      <c r="AB74" s="51">
        <f t="shared" si="22"/>
        <v>0</v>
      </c>
      <c r="AC74" s="51">
        <f t="shared" si="22"/>
        <v>-6582.52</v>
      </c>
      <c r="AD74" s="51">
        <f t="shared" si="22"/>
        <v>0</v>
      </c>
      <c r="AE74" s="51">
        <f t="shared" si="22"/>
        <v>-11503.62</v>
      </c>
      <c r="AF74" s="51">
        <f t="shared" si="22"/>
        <v>0</v>
      </c>
      <c r="AG74" s="51">
        <f t="shared" si="22"/>
        <v>-13202.2</v>
      </c>
      <c r="AH74" s="51">
        <f t="shared" si="22"/>
        <v>78333.11</v>
      </c>
      <c r="AI74" s="51">
        <f aca="true" t="shared" si="23" ref="AI74:BH74">SUM(AI11-AI31)</f>
        <v>0</v>
      </c>
      <c r="AJ74" s="51">
        <f t="shared" si="23"/>
        <v>-1275.08</v>
      </c>
      <c r="AK74" s="51">
        <f t="shared" si="23"/>
        <v>-15476.49</v>
      </c>
      <c r="AL74" s="51">
        <f t="shared" si="23"/>
        <v>0</v>
      </c>
      <c r="AM74" s="51">
        <f t="shared" si="23"/>
        <v>0</v>
      </c>
      <c r="AN74" s="51">
        <f t="shared" si="23"/>
        <v>-21385.77</v>
      </c>
      <c r="AO74" s="51">
        <f t="shared" si="23"/>
        <v>-347427.58</v>
      </c>
      <c r="AP74" s="51">
        <f t="shared" si="23"/>
        <v>0</v>
      </c>
      <c r="AQ74" s="51">
        <f t="shared" si="23"/>
        <v>0</v>
      </c>
      <c r="AR74" s="51">
        <f t="shared" si="23"/>
        <v>-343.2</v>
      </c>
      <c r="AS74" s="51">
        <f t="shared" si="23"/>
        <v>-26108.88</v>
      </c>
      <c r="AT74" s="51">
        <f t="shared" si="23"/>
        <v>-17159.26</v>
      </c>
      <c r="AU74" s="51">
        <f t="shared" si="23"/>
        <v>151260.72</v>
      </c>
      <c r="AV74" s="51">
        <f t="shared" si="23"/>
        <v>-15465.18</v>
      </c>
      <c r="AW74" s="51">
        <f t="shared" si="23"/>
        <v>0</v>
      </c>
      <c r="AX74" s="51">
        <f t="shared" si="23"/>
        <v>-6311.75</v>
      </c>
      <c r="AY74" s="51">
        <f t="shared" si="23"/>
        <v>-4248.86</v>
      </c>
      <c r="AZ74" s="51">
        <f t="shared" si="23"/>
        <v>0</v>
      </c>
      <c r="BA74" s="51">
        <f t="shared" si="23"/>
        <v>-3042.93</v>
      </c>
      <c r="BB74" s="51">
        <f t="shared" si="23"/>
        <v>-6282.53</v>
      </c>
      <c r="BC74" s="51">
        <f t="shared" si="23"/>
        <v>-29631.02</v>
      </c>
      <c r="BD74" s="51">
        <f t="shared" si="23"/>
        <v>0</v>
      </c>
      <c r="BE74" s="51">
        <f t="shared" si="23"/>
        <v>-57712.08</v>
      </c>
      <c r="BF74" s="51">
        <f t="shared" si="23"/>
        <v>-12297.15</v>
      </c>
      <c r="BG74" s="51">
        <f t="shared" si="23"/>
        <v>29556.5</v>
      </c>
      <c r="BH74" s="51">
        <f t="shared" si="23"/>
        <v>11772</v>
      </c>
    </row>
    <row r="75" spans="2:60" s="51" customFormat="1" ht="12.75" hidden="1">
      <c r="B75" s="81" t="s">
        <v>95</v>
      </c>
      <c r="D75" s="51">
        <f aca="true" t="shared" si="24" ref="D75:AH75">SUM(D15-D43)</f>
        <v>798319.72</v>
      </c>
      <c r="E75" s="51">
        <f t="shared" si="24"/>
        <v>-347114.2</v>
      </c>
      <c r="F75" s="51">
        <f t="shared" si="24"/>
        <v>-915710.250000004</v>
      </c>
      <c r="G75" s="51">
        <f t="shared" si="24"/>
        <v>-23506.059999999998</v>
      </c>
      <c r="H75" s="51">
        <f t="shared" si="24"/>
        <v>-474812.83999999956</v>
      </c>
      <c r="I75" s="51">
        <f t="shared" si="24"/>
        <v>-16906.950000001118</v>
      </c>
      <c r="J75" s="51">
        <f t="shared" si="24"/>
        <v>-1165271.58</v>
      </c>
      <c r="K75" s="51">
        <f t="shared" si="24"/>
        <v>-901998.6500000024</v>
      </c>
      <c r="L75" s="51">
        <f t="shared" si="24"/>
        <v>67635</v>
      </c>
      <c r="M75" s="51">
        <f t="shared" si="24"/>
        <v>-3018387.440000001</v>
      </c>
      <c r="N75" s="51">
        <f t="shared" si="24"/>
        <v>250648.77</v>
      </c>
      <c r="O75" s="51">
        <f t="shared" si="24"/>
        <v>10051640.41</v>
      </c>
      <c r="P75" s="51">
        <f t="shared" si="24"/>
        <v>-165513.25</v>
      </c>
      <c r="Q75" s="51">
        <f t="shared" si="24"/>
        <v>513463.56000000495</v>
      </c>
      <c r="R75" s="51">
        <f t="shared" si="24"/>
        <v>75191.25</v>
      </c>
      <c r="S75" s="51">
        <f t="shared" si="24"/>
        <v>-12775.25</v>
      </c>
      <c r="T75" s="51">
        <f t="shared" si="24"/>
        <v>-128287.81999999165</v>
      </c>
      <c r="U75" s="51">
        <f t="shared" si="24"/>
        <v>-15968.75</v>
      </c>
      <c r="V75" s="51">
        <f t="shared" si="24"/>
        <v>-1825.21</v>
      </c>
      <c r="W75" s="51">
        <f t="shared" si="24"/>
        <v>348025</v>
      </c>
      <c r="X75" s="51">
        <f t="shared" si="24"/>
        <v>1021034.04</v>
      </c>
      <c r="Y75" s="51">
        <f t="shared" si="24"/>
        <v>748714.9599999988</v>
      </c>
      <c r="Z75" s="51">
        <f t="shared" si="24"/>
        <v>-16826.509999999776</v>
      </c>
      <c r="AA75" s="51">
        <f t="shared" si="24"/>
        <v>0</v>
      </c>
      <c r="AB75" s="51">
        <f t="shared" si="24"/>
        <v>-231083.78</v>
      </c>
      <c r="AC75" s="51">
        <f t="shared" si="24"/>
        <v>77965.6</v>
      </c>
      <c r="AD75" s="51">
        <f t="shared" si="24"/>
        <v>133833</v>
      </c>
      <c r="AE75" s="51">
        <f t="shared" si="24"/>
        <v>-106442.19</v>
      </c>
      <c r="AF75" s="51">
        <f t="shared" si="24"/>
        <v>27937.5</v>
      </c>
      <c r="AG75" s="51">
        <f t="shared" si="24"/>
        <v>-15447.75</v>
      </c>
      <c r="AH75" s="51">
        <f t="shared" si="24"/>
        <v>-31568.75</v>
      </c>
      <c r="AI75" s="51">
        <f aca="true" t="shared" si="25" ref="AI75:BH75">SUM(AI15-AI43)</f>
        <v>-311650.44000000134</v>
      </c>
      <c r="AJ75" s="51">
        <f t="shared" si="25"/>
        <v>-6736.75</v>
      </c>
      <c r="AK75" s="51">
        <f t="shared" si="25"/>
        <v>102458</v>
      </c>
      <c r="AL75" s="51">
        <f t="shared" si="25"/>
        <v>0</v>
      </c>
      <c r="AM75" s="51">
        <f t="shared" si="25"/>
        <v>2920</v>
      </c>
      <c r="AN75" s="51">
        <f t="shared" si="25"/>
        <v>-6292.5</v>
      </c>
      <c r="AO75" s="51">
        <f t="shared" si="25"/>
        <v>-99026</v>
      </c>
      <c r="AP75" s="51">
        <f t="shared" si="25"/>
        <v>328691.4999999999</v>
      </c>
      <c r="AQ75" s="51">
        <f t="shared" si="25"/>
        <v>0</v>
      </c>
      <c r="AR75" s="51">
        <f t="shared" si="25"/>
        <v>-12053.010000005364</v>
      </c>
      <c r="AS75" s="51">
        <f t="shared" si="25"/>
        <v>-3572.5</v>
      </c>
      <c r="AT75" s="51">
        <f t="shared" si="25"/>
        <v>-20120</v>
      </c>
      <c r="AU75" s="51">
        <f t="shared" si="25"/>
        <v>-26366.25</v>
      </c>
      <c r="AV75" s="51">
        <f t="shared" si="25"/>
        <v>-5997</v>
      </c>
      <c r="AW75" s="51">
        <f t="shared" si="25"/>
        <v>-3811.25</v>
      </c>
      <c r="AX75" s="51">
        <f t="shared" si="25"/>
        <v>-14073.000000000757</v>
      </c>
      <c r="AY75" s="51">
        <f t="shared" si="25"/>
        <v>-242.75</v>
      </c>
      <c r="AZ75" s="51">
        <f t="shared" si="25"/>
        <v>213194.28</v>
      </c>
      <c r="BA75" s="51">
        <f t="shared" si="25"/>
        <v>2635.1299999999974</v>
      </c>
      <c r="BB75" s="51">
        <f t="shared" si="25"/>
        <v>-790.5</v>
      </c>
      <c r="BC75" s="51">
        <f t="shared" si="25"/>
        <v>-30097</v>
      </c>
      <c r="BD75" s="51">
        <f t="shared" si="25"/>
        <v>-19178.25</v>
      </c>
      <c r="BE75" s="51">
        <f t="shared" si="25"/>
        <v>-73304.70999999999</v>
      </c>
      <c r="BF75" s="51">
        <f t="shared" si="25"/>
        <v>-9865</v>
      </c>
      <c r="BG75" s="51">
        <f t="shared" si="25"/>
        <v>1148833.04</v>
      </c>
      <c r="BH75" s="51">
        <f t="shared" si="25"/>
        <v>-29765.469999999972</v>
      </c>
    </row>
    <row r="76" ht="12.75" hidden="1"/>
    <row r="77" ht="12.75" hidden="1"/>
    <row r="78" spans="2:60" s="51" customFormat="1" ht="12.75" hidden="1">
      <c r="B78" s="81"/>
      <c r="D78" s="51">
        <f aca="true" t="shared" si="26" ref="D78:BH78">SUM(D74:D75)</f>
        <v>-762060.78</v>
      </c>
      <c r="E78" s="51">
        <f t="shared" si="26"/>
        <v>-349494.18</v>
      </c>
      <c r="F78" s="51">
        <f t="shared" si="26"/>
        <v>85231.36999999604</v>
      </c>
      <c r="G78" s="51">
        <f t="shared" si="26"/>
        <v>1337752.7</v>
      </c>
      <c r="H78" s="51">
        <f t="shared" si="26"/>
        <v>-2110897.2899999996</v>
      </c>
      <c r="I78" s="51">
        <f t="shared" si="26"/>
        <v>18484.529999998893</v>
      </c>
      <c r="J78" s="51">
        <f t="shared" si="26"/>
        <v>-2331463.49</v>
      </c>
      <c r="K78" s="51">
        <f t="shared" si="26"/>
        <v>-504999.90000000235</v>
      </c>
      <c r="L78" s="51">
        <f t="shared" si="26"/>
        <v>1380829.8</v>
      </c>
      <c r="M78" s="51">
        <f t="shared" si="26"/>
        <v>-5310724.440000001</v>
      </c>
      <c r="N78" s="51">
        <f t="shared" si="26"/>
        <v>-582168.35</v>
      </c>
      <c r="O78" s="51">
        <f t="shared" si="26"/>
        <v>9804780.85</v>
      </c>
      <c r="P78" s="51">
        <f t="shared" si="26"/>
        <v>-756598.46</v>
      </c>
      <c r="Q78" s="51">
        <f t="shared" si="26"/>
        <v>1112858.3900000048</v>
      </c>
      <c r="R78" s="51">
        <f t="shared" si="26"/>
        <v>215048.42</v>
      </c>
      <c r="S78" s="51">
        <f t="shared" si="26"/>
        <v>-11929.370000000003</v>
      </c>
      <c r="T78" s="51">
        <f t="shared" si="26"/>
        <v>-180444.87999999165</v>
      </c>
      <c r="U78" s="51">
        <f t="shared" si="26"/>
        <v>75451.32999999999</v>
      </c>
      <c r="V78" s="51">
        <f t="shared" si="26"/>
        <v>51149.64</v>
      </c>
      <c r="W78" s="51">
        <f t="shared" si="26"/>
        <v>110168.53999999998</v>
      </c>
      <c r="X78" s="51">
        <f t="shared" si="26"/>
        <v>858757.04</v>
      </c>
      <c r="Y78" s="51">
        <f t="shared" si="26"/>
        <v>721850.5299999987</v>
      </c>
      <c r="Z78" s="51">
        <f t="shared" si="26"/>
        <v>-10517.639999999778</v>
      </c>
      <c r="AA78" s="51">
        <f t="shared" si="26"/>
        <v>-10610.8</v>
      </c>
      <c r="AB78" s="51">
        <f t="shared" si="26"/>
        <v>-231083.78</v>
      </c>
      <c r="AC78" s="51">
        <f t="shared" si="26"/>
        <v>71383.08</v>
      </c>
      <c r="AD78" s="51">
        <f t="shared" si="26"/>
        <v>133833</v>
      </c>
      <c r="AE78" s="51">
        <f t="shared" si="26"/>
        <v>-117945.81</v>
      </c>
      <c r="AF78" s="51">
        <f t="shared" si="26"/>
        <v>27937.5</v>
      </c>
      <c r="AG78" s="51">
        <f t="shared" si="26"/>
        <v>-28649.95</v>
      </c>
      <c r="AH78" s="51">
        <f t="shared" si="26"/>
        <v>46764.36</v>
      </c>
      <c r="AI78" s="51">
        <f t="shared" si="26"/>
        <v>-311650.44000000134</v>
      </c>
      <c r="AJ78" s="51">
        <f t="shared" si="26"/>
        <v>-8011.83</v>
      </c>
      <c r="AK78" s="51">
        <f t="shared" si="26"/>
        <v>86981.51</v>
      </c>
      <c r="AL78" s="51">
        <f t="shared" si="26"/>
        <v>0</v>
      </c>
      <c r="AM78" s="51">
        <f t="shared" si="26"/>
        <v>2920</v>
      </c>
      <c r="AN78" s="51">
        <f t="shared" si="26"/>
        <v>-27678.27</v>
      </c>
      <c r="AO78" s="51">
        <f t="shared" si="26"/>
        <v>-446453.58</v>
      </c>
      <c r="AP78" s="51">
        <f t="shared" si="26"/>
        <v>328691.4999999999</v>
      </c>
      <c r="AQ78" s="51">
        <f t="shared" si="26"/>
        <v>0</v>
      </c>
      <c r="AR78" s="51">
        <f t="shared" si="26"/>
        <v>-12396.210000005365</v>
      </c>
      <c r="AS78" s="51">
        <f t="shared" si="26"/>
        <v>-29681.38</v>
      </c>
      <c r="AT78" s="51">
        <f t="shared" si="26"/>
        <v>-37279.259999999995</v>
      </c>
      <c r="AU78" s="51">
        <f t="shared" si="26"/>
        <v>124894.47</v>
      </c>
      <c r="AV78" s="51">
        <f t="shared" si="26"/>
        <v>-21462.18</v>
      </c>
      <c r="AW78" s="51">
        <f t="shared" si="26"/>
        <v>-3811.25</v>
      </c>
      <c r="AX78" s="51">
        <f t="shared" si="26"/>
        <v>-20384.750000000757</v>
      </c>
      <c r="AY78" s="51">
        <f t="shared" si="26"/>
        <v>-4491.61</v>
      </c>
      <c r="AZ78" s="51">
        <f t="shared" si="26"/>
        <v>213194.28</v>
      </c>
      <c r="BA78" s="51">
        <f t="shared" si="26"/>
        <v>-407.80000000000246</v>
      </c>
      <c r="BB78" s="51">
        <f t="shared" si="26"/>
        <v>-7073.03</v>
      </c>
      <c r="BC78" s="51">
        <f t="shared" si="26"/>
        <v>-59728.020000000004</v>
      </c>
      <c r="BD78" s="51">
        <f t="shared" si="26"/>
        <v>-19178.25</v>
      </c>
      <c r="BE78" s="51">
        <f t="shared" si="26"/>
        <v>-131016.79</v>
      </c>
      <c r="BF78" s="51">
        <f t="shared" si="26"/>
        <v>-22162.15</v>
      </c>
      <c r="BG78" s="51">
        <f t="shared" si="26"/>
        <v>1178389.54</v>
      </c>
      <c r="BH78" s="51">
        <f t="shared" si="26"/>
        <v>-17993.469999999972</v>
      </c>
    </row>
    <row r="79" ht="12.75" hidden="1"/>
    <row r="80" ht="12.75">
      <c r="J80" s="51"/>
    </row>
    <row r="81" spans="3:37" ht="12.75">
      <c r="C81" s="51"/>
      <c r="D81" s="51"/>
      <c r="E81" s="51"/>
      <c r="G81" s="51"/>
      <c r="AK81" s="51"/>
    </row>
    <row r="82" spans="3:10" ht="12.75">
      <c r="C82" s="51"/>
      <c r="D82" s="51"/>
      <c r="E82" s="51"/>
      <c r="G82" s="51"/>
      <c r="I82" s="51"/>
      <c r="J82" s="51"/>
    </row>
    <row r="83" spans="3:5" ht="12.75">
      <c r="C83" s="51"/>
      <c r="D83" s="51"/>
      <c r="E83" s="51"/>
    </row>
    <row r="84" ht="12.75">
      <c r="AD84" s="51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2022-04-07T13:27:33Z</cp:lastPrinted>
  <dcterms:created xsi:type="dcterms:W3CDTF">2006-01-13T12:10:48Z</dcterms:created>
  <dcterms:modified xsi:type="dcterms:W3CDTF">2022-06-17T03:49:04Z</dcterms:modified>
  <cp:category/>
  <cp:version/>
  <cp:contentType/>
  <cp:contentStatus/>
</cp:coreProperties>
</file>