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65" activeTab="0"/>
  </bookViews>
  <sheets>
    <sheet name="MČ P 1-57" sheetId="1" r:id="rId1"/>
  </sheets>
  <definedNames>
    <definedName name="_xlnm.Print_Titles" localSheetId="0">'MČ P 1-57'!$8:$9</definedName>
  </definedNames>
  <calcPr fullCalcOnLoad="1"/>
</workbook>
</file>

<file path=xl/sharedStrings.xml><?xml version="1.0" encoding="utf-8"?>
<sst xmlns="http://schemas.openxmlformats.org/spreadsheetml/2006/main" count="106" uniqueCount="101">
  <si>
    <t>Městská část</t>
  </si>
  <si>
    <t>Dle rozlohy  MČ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</si>
  <si>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</si>
  <si>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</si>
  <si>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</si>
  <si>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</si>
  <si>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</si>
  <si>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</si>
  <si>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</si>
  <si>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</si>
  <si>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</si>
  <si>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</si>
  <si>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</si>
  <si>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</si>
  <si>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</si>
  <si>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</si>
  <si>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</si>
  <si>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</si>
  <si>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</si>
  <si>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</si>
  <si>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</si>
  <si>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</si>
  <si>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</si>
  <si>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</si>
  <si>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tis. Kč</t>
  </si>
  <si>
    <t>Běchovice</t>
  </si>
  <si>
    <t>Benice</t>
  </si>
  <si>
    <t>Březiněves</t>
  </si>
  <si>
    <t>Čakovice</t>
  </si>
  <si>
    <t>Ďáblice</t>
  </si>
  <si>
    <t>Dolní Chabry</t>
  </si>
  <si>
    <t>Dol.Měcholupy</t>
  </si>
  <si>
    <t>Dol.Počernice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</si>
  <si>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</si>
  <si>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</si>
  <si>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</si>
  <si>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</si>
  <si>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</si>
  <si>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</si>
  <si>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</si>
  <si>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</si>
  <si>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</si>
  <si>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</si>
  <si>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</si>
  <si>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</si>
  <si>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</si>
  <si>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</si>
  <si>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</si>
  <si>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</si>
  <si>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</si>
  <si>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</si>
  <si>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</si>
  <si>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</si>
  <si>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</si>
  <si>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</si>
  <si>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</si>
  <si>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</si>
  <si>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</si>
  <si>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</si>
  <si>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Přední Kopanina</t>
  </si>
  <si>
    <r>
      <t>Rozloha       území MČ           v km</t>
    </r>
    <r>
      <rPr>
        <b/>
        <i/>
        <vertAlign val="superscript"/>
        <sz val="8"/>
        <rFont val="Arial CE"/>
        <family val="0"/>
      </rPr>
      <t>2</t>
    </r>
  </si>
  <si>
    <t>v tis. Kč</t>
  </si>
  <si>
    <t>Celkem 1-57</t>
  </si>
  <si>
    <t>celkem 1-22</t>
  </si>
  <si>
    <t>celkem 23-57</t>
  </si>
  <si>
    <t>Celkem</t>
  </si>
  <si>
    <t xml:space="preserve">Celkem FVz </t>
  </si>
  <si>
    <t>z toho</t>
  </si>
  <si>
    <t xml:space="preserve">Kritéria: 30 % dle počtu obyvatel MČ, 10 % dle rozlohy MČ, 30 % dle počtu dětí MŠ a žáků ZŠ, 20 % dle plochy zeleně, 10 % dle plochy vozovek ve správě MČ </t>
  </si>
  <si>
    <t xml:space="preserve">Praha 22 </t>
  </si>
  <si>
    <t>Propočet  FVz  na  r. 2023:</t>
  </si>
  <si>
    <t xml:space="preserve">Počet                 obyv.MČ                 k 1.1.2022 dle ČSÚ </t>
  </si>
  <si>
    <t>Počet žáků k 30.9.2021 vč. příp. tř.</t>
  </si>
  <si>
    <t>Plochy zeleně v ha 6/2022</t>
  </si>
  <si>
    <t>FVz k MČ  r. 2022  před dokrytím</t>
  </si>
  <si>
    <t xml:space="preserve">FVZ k MČ na rok 2022 CELKEM </t>
  </si>
  <si>
    <t>Dle počtu obyv.    MČ k 1.1.2022</t>
  </si>
  <si>
    <t>Dle počtu žáků/dětí v ZŠ, MŠ k 30.9.2021</t>
  </si>
  <si>
    <t>Dle plochy zeleně v ha (6/2022)</t>
  </si>
  <si>
    <t xml:space="preserve"> FVz k MČ na r. 2023 před dokrytím</t>
  </si>
  <si>
    <t>Index  FVz 2023/22 před dokrytím  v %</t>
  </si>
  <si>
    <t>Rozdíl     FVz       2023-2022 před dokrytím</t>
  </si>
  <si>
    <t>FVz 2023 na 1 obyv. MČ před dokrytím</t>
  </si>
  <si>
    <t>FVz k MČ na r. 2023 po dokrytí/snížení</t>
  </si>
  <si>
    <t>FVz 2023 na 1 obyv. MČ po dokrytí/snížení</t>
  </si>
  <si>
    <t>FVZ k MČ na rok 2023 CELKEM</t>
  </si>
  <si>
    <t>Rozdíl FVz 2023 - FVz 2022 CELKEM</t>
  </si>
  <si>
    <t>Index FVz 2023/22 CELKEM v %</t>
  </si>
  <si>
    <t>Rozdíl FVz 2023 - 2022 po dokrytí/snížení</t>
  </si>
  <si>
    <t xml:space="preserve">Index 2023/22 po dokrytí/snížení  v % </t>
  </si>
  <si>
    <t>Očekávané inkaso SD v r. 2023</t>
  </si>
  <si>
    <t>Návrh finačních vztahů k městským částem hl. m. Prahy z rozpočtu vl. hl. m. Prahy na rok 2023</t>
  </si>
  <si>
    <t xml:space="preserve">Dokrytí na min.výši 3,5 tis./obyv., snížení na max. výši 6 tis./obyv. </t>
  </si>
  <si>
    <t>Dle plochy vozovek mimo správu TSK (67/2022)</t>
  </si>
  <si>
    <t>Plochy vozovek mimo správu TSK v m2  k 7/2022</t>
  </si>
  <si>
    <t>FVz 2023 na 1obyv vč. DFVz</t>
  </si>
  <si>
    <t>Dodatečný FVz (DFVz) dle počtu žáků/dětí v ZŠ/MŠ (k 30.9.2021)</t>
  </si>
  <si>
    <t>FVz k MČ r. 2022 po dokrytí/snížení bez DFVz</t>
  </si>
  <si>
    <t>dle smluv o komunálním odpadu a smlouvy s MČ Praha 8 o participaci na rozvojových programech</t>
  </si>
  <si>
    <t>Výchozí objem FVz na úrovni 8% z oček. inkasa sdílených daní, min. FVz 3 500 Kč/1 obyv. MČ, max. FVz 6000 Kč/1obyv. MČ, dodatečný FVz  4 160 Kč / dítě MŠ a ZŠ</t>
  </si>
  <si>
    <t>Příloha č. 7 k usnesení Zastupitelstva HMP č. 1/34 ze dne 15. 12. 2022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</si>
</sst>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000"/>
    <numFmt numFmtId="169" formatCode="0.0%"/>
    <numFmt numFmtId="170" formatCode="0.0"/>
    <numFmt numFmtId="171" formatCode="_-* #,##0.0\ _K_č_-;\-* #,##0.0\ _K_č_-;_-* &quot;-&quot;??\ _K_č_-;_-@_-"/>
    <numFmt numFmtId="172" formatCode="_-* #,##0\ _K_č_-;\-* #,##0\ _K_č_-;_-* &quot;-&quot;??\ _K_č_-;_-@_-"/>
    <numFmt numFmtId="173" formatCode="0.000"/>
    <numFmt numFmtId="174" formatCode="#,##0.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#,##0_ ;\-#,##0\ "/>
    <numFmt numFmtId="189" formatCode="#,##0.00_ ;[Red]\-#,##0.00\ "/>
  </numFmts>
  <fonts count="61">
    <font>
      <sz val="10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b/>
      <u val="single"/>
      <sz val="14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i/>
      <vertAlign val="superscript"/>
      <sz val="8"/>
      <name val="Arial CE"/>
      <family val="0"/>
    </font>
    <font>
      <sz val="8"/>
      <name val="Arial"/>
      <family val="2"/>
    </font>
    <font>
      <b/>
      <sz val="8"/>
      <color indexed="12"/>
      <name val="Arial CE"/>
      <family val="0"/>
    </font>
    <font>
      <sz val="8"/>
      <color indexed="12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0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5FF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3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166" fontId="4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0" fontId="4" fillId="32" borderId="13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4" fontId="1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6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166" fontId="4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167" fontId="4" fillId="0" borderId="12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72" fontId="4" fillId="0" borderId="0" xfId="34" applyNumberFormat="1" applyFont="1" applyBorder="1" applyAlignment="1">
      <alignment horizontal="right"/>
    </xf>
    <xf numFmtId="43" fontId="4" fillId="0" borderId="0" xfId="34" applyNumberFormat="1" applyFont="1" applyBorder="1" applyAlignment="1">
      <alignment/>
    </xf>
    <xf numFmtId="172" fontId="4" fillId="0" borderId="0" xfId="34" applyNumberFormat="1" applyFont="1" applyBorder="1" applyAlignment="1">
      <alignment/>
    </xf>
    <xf numFmtId="4" fontId="4" fillId="0" borderId="0" xfId="34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6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174" fontId="1" fillId="0" borderId="11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4" borderId="21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0" fontId="0" fillId="0" borderId="0" xfId="0" applyFill="1" applyBorder="1" applyAlignment="1">
      <alignment/>
    </xf>
    <xf numFmtId="166" fontId="1" fillId="0" borderId="22" xfId="0" applyNumberFormat="1" applyFont="1" applyBorder="1" applyAlignment="1">
      <alignment/>
    </xf>
    <xf numFmtId="166" fontId="1" fillId="0" borderId="23" xfId="0" applyNumberFormat="1" applyFont="1" applyBorder="1" applyAlignment="1">
      <alignment/>
    </xf>
    <xf numFmtId="166" fontId="1" fillId="0" borderId="24" xfId="0" applyNumberFormat="1" applyFont="1" applyBorder="1" applyAlignment="1">
      <alignment/>
    </xf>
    <xf numFmtId="166" fontId="1" fillId="32" borderId="25" xfId="0" applyNumberFormat="1" applyFont="1" applyFill="1" applyBorder="1" applyAlignment="1">
      <alignment/>
    </xf>
    <xf numFmtId="166" fontId="1" fillId="32" borderId="26" xfId="0" applyNumberFormat="1" applyFont="1" applyFill="1" applyBorder="1" applyAlignment="1">
      <alignment/>
    </xf>
    <xf numFmtId="166" fontId="1" fillId="32" borderId="15" xfId="0" applyNumberFormat="1" applyFont="1" applyFill="1" applyBorder="1" applyAlignment="1">
      <alignment/>
    </xf>
    <xf numFmtId="166" fontId="2" fillId="32" borderId="15" xfId="0" applyNumberFormat="1" applyFont="1" applyFill="1" applyBorder="1" applyAlignment="1">
      <alignment/>
    </xf>
    <xf numFmtId="166" fontId="1" fillId="0" borderId="27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66" fontId="4" fillId="0" borderId="23" xfId="0" applyNumberFormat="1" applyFont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17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66" fontId="1" fillId="0" borderId="0" xfId="0" applyNumberFormat="1" applyFont="1" applyAlignment="1">
      <alignment/>
    </xf>
    <xf numFmtId="4" fontId="1" fillId="0" borderId="14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1" fillId="0" borderId="27" xfId="0" applyNumberFormat="1" applyFont="1" applyFill="1" applyBorder="1" applyAlignment="1">
      <alignment/>
    </xf>
    <xf numFmtId="0" fontId="18" fillId="0" borderId="0" xfId="0" applyFont="1" applyAlignment="1">
      <alignment/>
    </xf>
    <xf numFmtId="3" fontId="17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4" fillId="0" borderId="28" xfId="0" applyNumberFormat="1" applyFont="1" applyFill="1" applyBorder="1" applyAlignment="1">
      <alignment/>
    </xf>
    <xf numFmtId="166" fontId="4" fillId="0" borderId="29" xfId="0" applyNumberFormat="1" applyFont="1" applyFill="1" applyBorder="1" applyAlignment="1">
      <alignment/>
    </xf>
    <xf numFmtId="166" fontId="4" fillId="0" borderId="30" xfId="0" applyNumberFormat="1" applyFont="1" applyBorder="1" applyAlignment="1">
      <alignment/>
    </xf>
    <xf numFmtId="166" fontId="4" fillId="0" borderId="31" xfId="0" applyNumberFormat="1" applyFont="1" applyFill="1" applyBorder="1" applyAlignment="1">
      <alignment/>
    </xf>
    <xf numFmtId="0" fontId="1" fillId="0" borderId="32" xfId="0" applyFont="1" applyBorder="1" applyAlignment="1">
      <alignment/>
    </xf>
    <xf numFmtId="167" fontId="4" fillId="0" borderId="33" xfId="0" applyNumberFormat="1" applyFont="1" applyBorder="1" applyAlignment="1">
      <alignment/>
    </xf>
    <xf numFmtId="166" fontId="4" fillId="0" borderId="33" xfId="0" applyNumberFormat="1" applyFont="1" applyBorder="1" applyAlignment="1">
      <alignment/>
    </xf>
    <xf numFmtId="0" fontId="1" fillId="0" borderId="34" xfId="0" applyFont="1" applyBorder="1" applyAlignment="1">
      <alignment/>
    </xf>
    <xf numFmtId="166" fontId="4" fillId="0" borderId="35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6" fontId="1" fillId="32" borderId="36" xfId="0" applyNumberFormat="1" applyFont="1" applyFill="1" applyBorder="1" applyAlignment="1">
      <alignment/>
    </xf>
    <xf numFmtId="166" fontId="1" fillId="0" borderId="3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170" fontId="4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66" fontId="1" fillId="0" borderId="14" xfId="0" applyNumberFormat="1" applyFont="1" applyFill="1" applyBorder="1" applyAlignment="1">
      <alignment/>
    </xf>
    <xf numFmtId="0" fontId="1" fillId="32" borderId="38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" fontId="4" fillId="0" borderId="2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39" xfId="0" applyNumberFormat="1" applyFont="1" applyFill="1" applyBorder="1" applyAlignment="1">
      <alignment/>
    </xf>
    <xf numFmtId="4" fontId="4" fillId="0" borderId="40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166" fontId="2" fillId="0" borderId="41" xfId="0" applyNumberFormat="1" applyFont="1" applyFill="1" applyBorder="1" applyAlignment="1">
      <alignment/>
    </xf>
    <xf numFmtId="166" fontId="2" fillId="0" borderId="42" xfId="0" applyNumberFormat="1" applyFont="1" applyFill="1" applyBorder="1" applyAlignment="1">
      <alignment/>
    </xf>
    <xf numFmtId="166" fontId="1" fillId="0" borderId="11" xfId="0" applyNumberFormat="1" applyFont="1" applyBorder="1" applyAlignment="1">
      <alignment/>
    </xf>
    <xf numFmtId="4" fontId="1" fillId="0" borderId="24" xfId="0" applyNumberFormat="1" applyFont="1" applyFill="1" applyBorder="1" applyAlignment="1">
      <alignment/>
    </xf>
    <xf numFmtId="166" fontId="4" fillId="0" borderId="41" xfId="0" applyNumberFormat="1" applyFont="1" applyBorder="1" applyAlignment="1">
      <alignment/>
    </xf>
    <xf numFmtId="166" fontId="4" fillId="0" borderId="42" xfId="0" applyNumberFormat="1" applyFont="1" applyBorder="1" applyAlignment="1">
      <alignment/>
    </xf>
    <xf numFmtId="166" fontId="4" fillId="0" borderId="43" xfId="0" applyNumberFormat="1" applyFont="1" applyBorder="1" applyAlignment="1">
      <alignment/>
    </xf>
    <xf numFmtId="166" fontId="4" fillId="0" borderId="44" xfId="0" applyNumberFormat="1" applyFont="1" applyBorder="1" applyAlignment="1">
      <alignment/>
    </xf>
    <xf numFmtId="166" fontId="1" fillId="0" borderId="37" xfId="0" applyNumberFormat="1" applyFont="1" applyBorder="1" applyAlignment="1">
      <alignment/>
    </xf>
    <xf numFmtId="166" fontId="1" fillId="0" borderId="21" xfId="0" applyNumberFormat="1" applyFont="1" applyBorder="1" applyAlignment="1">
      <alignment/>
    </xf>
    <xf numFmtId="166" fontId="1" fillId="0" borderId="45" xfId="0" applyNumberFormat="1" applyFont="1" applyFill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166" fontId="1" fillId="0" borderId="3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66" fontId="1" fillId="32" borderId="18" xfId="0" applyNumberFormat="1" applyFont="1" applyFill="1" applyBorder="1" applyAlignment="1">
      <alignment/>
    </xf>
    <xf numFmtId="166" fontId="1" fillId="32" borderId="19" xfId="0" applyNumberFormat="1" applyFont="1" applyFill="1" applyBorder="1" applyAlignment="1">
      <alignment/>
    </xf>
    <xf numFmtId="4" fontId="1" fillId="0" borderId="24" xfId="0" applyNumberFormat="1" applyFont="1" applyBorder="1" applyAlignment="1">
      <alignment/>
    </xf>
    <xf numFmtId="166" fontId="2" fillId="33" borderId="21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166" fontId="1" fillId="0" borderId="28" xfId="0" applyNumberFormat="1" applyFont="1" applyFill="1" applyBorder="1" applyAlignment="1">
      <alignment/>
    </xf>
    <xf numFmtId="166" fontId="1" fillId="0" borderId="46" xfId="0" applyNumberFormat="1" applyFont="1" applyBorder="1" applyAlignment="1">
      <alignment/>
    </xf>
    <xf numFmtId="4" fontId="1" fillId="0" borderId="46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4" fontId="21" fillId="0" borderId="0" xfId="0" applyNumberFormat="1" applyFont="1" applyAlignment="1">
      <alignment/>
    </xf>
    <xf numFmtId="170" fontId="4" fillId="0" borderId="0" xfId="0" applyNumberFormat="1" applyFont="1" applyFill="1" applyBorder="1" applyAlignment="1">
      <alignment/>
    </xf>
    <xf numFmtId="166" fontId="4" fillId="0" borderId="28" xfId="0" applyNumberFormat="1" applyFont="1" applyBorder="1" applyAlignment="1">
      <alignment/>
    </xf>
    <xf numFmtId="166" fontId="4" fillId="0" borderId="29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166" fontId="1" fillId="32" borderId="47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  <xf numFmtId="166" fontId="1" fillId="34" borderId="15" xfId="0" applyNumberFormat="1" applyFont="1" applyFill="1" applyBorder="1" applyAlignment="1">
      <alignment/>
    </xf>
    <xf numFmtId="166" fontId="1" fillId="0" borderId="48" xfId="0" applyNumberFormat="1" applyFont="1" applyFill="1" applyBorder="1" applyAlignment="1">
      <alignment/>
    </xf>
    <xf numFmtId="166" fontId="1" fillId="0" borderId="49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3" fontId="1" fillId="0" borderId="14" xfId="0" applyNumberFormat="1" applyFont="1" applyBorder="1" applyAlignment="1">
      <alignment/>
    </xf>
    <xf numFmtId="166" fontId="1" fillId="32" borderId="25" xfId="0" applyNumberFormat="1" applyFont="1" applyFill="1" applyBorder="1" applyAlignment="1">
      <alignment/>
    </xf>
    <xf numFmtId="166" fontId="1" fillId="32" borderId="26" xfId="0" applyNumberFormat="1" applyFont="1" applyFill="1" applyBorder="1" applyAlignment="1">
      <alignment/>
    </xf>
    <xf numFmtId="166" fontId="1" fillId="32" borderId="50" xfId="0" applyNumberFormat="1" applyFont="1" applyFill="1" applyBorder="1" applyAlignment="1">
      <alignment/>
    </xf>
    <xf numFmtId="166" fontId="1" fillId="32" borderId="3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4" fontId="1" fillId="0" borderId="21" xfId="0" applyNumberFormat="1" applyFont="1" applyBorder="1" applyAlignment="1">
      <alignment/>
    </xf>
    <xf numFmtId="4" fontId="1" fillId="0" borderId="51" xfId="0" applyNumberFormat="1" applyFont="1" applyBorder="1" applyAlignment="1">
      <alignment/>
    </xf>
    <xf numFmtId="0" fontId="1" fillId="0" borderId="52" xfId="0" applyFont="1" applyBorder="1" applyAlignment="1">
      <alignment/>
    </xf>
    <xf numFmtId="166" fontId="1" fillId="0" borderId="53" xfId="0" applyNumberFormat="1" applyFont="1" applyBorder="1" applyAlignment="1">
      <alignment/>
    </xf>
    <xf numFmtId="166" fontId="1" fillId="0" borderId="54" xfId="0" applyNumberFormat="1" applyFont="1" applyBorder="1" applyAlignment="1">
      <alignment/>
    </xf>
    <xf numFmtId="0" fontId="1" fillId="35" borderId="15" xfId="0" applyFont="1" applyFill="1" applyBorder="1" applyAlignment="1">
      <alignment horizontal="center" wrapText="1"/>
    </xf>
    <xf numFmtId="166" fontId="1" fillId="35" borderId="15" xfId="0" applyNumberFormat="1" applyFont="1" applyFill="1" applyBorder="1" applyAlignment="1">
      <alignment/>
    </xf>
    <xf numFmtId="166" fontId="1" fillId="35" borderId="18" xfId="0" applyNumberFormat="1" applyFont="1" applyFill="1" applyBorder="1" applyAlignment="1">
      <alignment/>
    </xf>
    <xf numFmtId="166" fontId="1" fillId="35" borderId="19" xfId="0" applyNumberFormat="1" applyFont="1" applyFill="1" applyBorder="1" applyAlignment="1">
      <alignment/>
    </xf>
    <xf numFmtId="166" fontId="1" fillId="35" borderId="48" xfId="0" applyNumberFormat="1" applyFont="1" applyFill="1" applyBorder="1" applyAlignment="1">
      <alignment/>
    </xf>
    <xf numFmtId="166" fontId="1" fillId="35" borderId="55" xfId="0" applyNumberFormat="1" applyFont="1" applyFill="1" applyBorder="1" applyAlignment="1">
      <alignment/>
    </xf>
    <xf numFmtId="166" fontId="1" fillId="32" borderId="52" xfId="0" applyNumberFormat="1" applyFont="1" applyFill="1" applyBorder="1" applyAlignment="1">
      <alignment/>
    </xf>
    <xf numFmtId="166" fontId="4" fillId="0" borderId="56" xfId="0" applyNumberFormat="1" applyFont="1" applyFill="1" applyBorder="1" applyAlignment="1">
      <alignment/>
    </xf>
    <xf numFmtId="4" fontId="1" fillId="0" borderId="54" xfId="0" applyNumberFormat="1" applyFont="1" applyBorder="1" applyAlignment="1">
      <alignment/>
    </xf>
    <xf numFmtId="166" fontId="2" fillId="0" borderId="57" xfId="0" applyNumberFormat="1" applyFont="1" applyFill="1" applyBorder="1" applyAlignment="1">
      <alignment/>
    </xf>
    <xf numFmtId="166" fontId="1" fillId="32" borderId="58" xfId="0" applyNumberFormat="1" applyFont="1" applyFill="1" applyBorder="1" applyAlignment="1">
      <alignment/>
    </xf>
    <xf numFmtId="4" fontId="1" fillId="0" borderId="54" xfId="0" applyNumberFormat="1" applyFont="1" applyFill="1" applyBorder="1" applyAlignment="1">
      <alignment/>
    </xf>
    <xf numFmtId="166" fontId="1" fillId="35" borderId="58" xfId="0" applyNumberFormat="1" applyFont="1" applyFill="1" applyBorder="1" applyAlignment="1">
      <alignment/>
    </xf>
    <xf numFmtId="166" fontId="2" fillId="0" borderId="21" xfId="0" applyNumberFormat="1" applyFont="1" applyFill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166" fontId="1" fillId="4" borderId="15" xfId="0" applyNumberFormat="1" applyFont="1" applyFill="1" applyBorder="1" applyAlignment="1">
      <alignment/>
    </xf>
    <xf numFmtId="166" fontId="1" fillId="4" borderId="55" xfId="0" applyNumberFormat="1" applyFont="1" applyFill="1" applyBorder="1" applyAlignment="1">
      <alignment/>
    </xf>
    <xf numFmtId="166" fontId="4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6" fontId="4" fillId="0" borderId="28" xfId="0" applyNumberFormat="1" applyFont="1" applyBorder="1" applyAlignment="1">
      <alignment/>
    </xf>
    <xf numFmtId="166" fontId="4" fillId="0" borderId="29" xfId="0" applyNumberFormat="1" applyFont="1" applyBorder="1" applyAlignment="1">
      <alignment/>
    </xf>
    <xf numFmtId="166" fontId="4" fillId="0" borderId="29" xfId="0" applyNumberFormat="1" applyFont="1" applyFill="1" applyBorder="1" applyAlignment="1">
      <alignment/>
    </xf>
    <xf numFmtId="166" fontId="4" fillId="0" borderId="56" xfId="0" applyNumberFormat="1" applyFont="1" applyFill="1" applyBorder="1" applyAlignment="1">
      <alignment/>
    </xf>
    <xf numFmtId="166" fontId="4" fillId="0" borderId="31" xfId="0" applyNumberFormat="1" applyFont="1" applyFill="1" applyBorder="1" applyAlignment="1">
      <alignment/>
    </xf>
    <xf numFmtId="166" fontId="4" fillId="0" borderId="31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" fillId="13" borderId="15" xfId="0" applyFont="1" applyFill="1" applyBorder="1" applyAlignment="1">
      <alignment horizontal="center" wrapText="1"/>
    </xf>
    <xf numFmtId="166" fontId="1" fillId="13" borderId="59" xfId="0" applyNumberFormat="1" applyFont="1" applyFill="1" applyBorder="1" applyAlignment="1">
      <alignment/>
    </xf>
    <xf numFmtId="166" fontId="1" fillId="13" borderId="60" xfId="0" applyNumberFormat="1" applyFont="1" applyFill="1" applyBorder="1" applyAlignment="1">
      <alignment/>
    </xf>
    <xf numFmtId="166" fontId="1" fillId="13" borderId="61" xfId="0" applyNumberFormat="1" applyFont="1" applyFill="1" applyBorder="1" applyAlignment="1">
      <alignment/>
    </xf>
    <xf numFmtId="166" fontId="1" fillId="13" borderId="25" xfId="0" applyNumberFormat="1" applyFont="1" applyFill="1" applyBorder="1" applyAlignment="1">
      <alignment/>
    </xf>
    <xf numFmtId="166" fontId="1" fillId="13" borderId="26" xfId="0" applyNumberFormat="1" applyFont="1" applyFill="1" applyBorder="1" applyAlignment="1">
      <alignment/>
    </xf>
    <xf numFmtId="166" fontId="1" fillId="13" borderId="52" xfId="0" applyNumberFormat="1" applyFont="1" applyFill="1" applyBorder="1" applyAlignment="1">
      <alignment/>
    </xf>
    <xf numFmtId="166" fontId="1" fillId="13" borderId="15" xfId="0" applyNumberFormat="1" applyFont="1" applyFill="1" applyBorder="1" applyAlignment="1">
      <alignment/>
    </xf>
    <xf numFmtId="166" fontId="1" fillId="13" borderId="55" xfId="0" applyNumberFormat="1" applyFont="1" applyFill="1" applyBorder="1" applyAlignment="1">
      <alignment/>
    </xf>
    <xf numFmtId="166" fontId="1" fillId="7" borderId="25" xfId="0" applyNumberFormat="1" applyFont="1" applyFill="1" applyBorder="1" applyAlignment="1">
      <alignment/>
    </xf>
    <xf numFmtId="166" fontId="1" fillId="7" borderId="25" xfId="0" applyNumberFormat="1" applyFont="1" applyFill="1" applyBorder="1" applyAlignment="1">
      <alignment/>
    </xf>
    <xf numFmtId="166" fontId="1" fillId="7" borderId="26" xfId="0" applyNumberFormat="1" applyFont="1" applyFill="1" applyBorder="1" applyAlignment="1">
      <alignment/>
    </xf>
    <xf numFmtId="166" fontId="1" fillId="7" borderId="26" xfId="0" applyNumberFormat="1" applyFont="1" applyFill="1" applyBorder="1" applyAlignment="1">
      <alignment/>
    </xf>
    <xf numFmtId="166" fontId="1" fillId="7" borderId="50" xfId="0" applyNumberFormat="1" applyFont="1" applyFill="1" applyBorder="1" applyAlignment="1">
      <alignment/>
    </xf>
    <xf numFmtId="166" fontId="1" fillId="7" borderId="36" xfId="0" applyNumberFormat="1" applyFont="1" applyFill="1" applyBorder="1" applyAlignment="1">
      <alignment/>
    </xf>
    <xf numFmtId="166" fontId="1" fillId="7" borderId="36" xfId="0" applyNumberFormat="1" applyFont="1" applyFill="1" applyBorder="1" applyAlignment="1">
      <alignment/>
    </xf>
    <xf numFmtId="166" fontId="1" fillId="7" borderId="47" xfId="0" applyNumberFormat="1" applyFont="1" applyFill="1" applyBorder="1" applyAlignment="1">
      <alignment/>
    </xf>
    <xf numFmtId="166" fontId="1" fillId="7" borderId="15" xfId="0" applyNumberFormat="1" applyFont="1" applyFill="1" applyBorder="1" applyAlignment="1">
      <alignment/>
    </xf>
    <xf numFmtId="166" fontId="4" fillId="7" borderId="0" xfId="0" applyNumberFormat="1" applyFont="1" applyFill="1" applyBorder="1" applyAlignment="1">
      <alignment/>
    </xf>
    <xf numFmtId="3" fontId="4" fillId="7" borderId="0" xfId="0" applyNumberFormat="1" applyFont="1" applyFill="1" applyBorder="1" applyAlignment="1">
      <alignment/>
    </xf>
    <xf numFmtId="166" fontId="2" fillId="7" borderId="15" xfId="0" applyNumberFormat="1" applyFont="1" applyFill="1" applyBorder="1" applyAlignment="1">
      <alignment/>
    </xf>
    <xf numFmtId="166" fontId="1" fillId="7" borderId="18" xfId="0" applyNumberFormat="1" applyFont="1" applyFill="1" applyBorder="1" applyAlignment="1">
      <alignment/>
    </xf>
    <xf numFmtId="166" fontId="1" fillId="7" borderId="19" xfId="0" applyNumberFormat="1" applyFont="1" applyFill="1" applyBorder="1" applyAlignment="1">
      <alignment/>
    </xf>
    <xf numFmtId="166" fontId="1" fillId="7" borderId="52" xfId="0" applyNumberFormat="1" applyFont="1" applyFill="1" applyBorder="1" applyAlignment="1">
      <alignment/>
    </xf>
    <xf numFmtId="166" fontId="1" fillId="7" borderId="58" xfId="0" applyNumberFormat="1" applyFont="1" applyFill="1" applyBorder="1" applyAlignment="1">
      <alignment/>
    </xf>
    <xf numFmtId="0" fontId="1" fillId="7" borderId="14" xfId="0" applyFont="1" applyFill="1" applyBorder="1" applyAlignment="1">
      <alignment horizontal="center" wrapText="1"/>
    </xf>
    <xf numFmtId="0" fontId="1" fillId="7" borderId="24" xfId="0" applyFont="1" applyFill="1" applyBorder="1" applyAlignment="1">
      <alignment horizontal="center" wrapText="1"/>
    </xf>
    <xf numFmtId="166" fontId="16" fillId="0" borderId="62" xfId="0" applyNumberFormat="1" applyFont="1" applyBorder="1" applyAlignment="1">
      <alignment horizontal="right"/>
    </xf>
    <xf numFmtId="166" fontId="16" fillId="0" borderId="63" xfId="0" applyNumberFormat="1" applyFont="1" applyBorder="1" applyAlignment="1">
      <alignment horizontal="right"/>
    </xf>
    <xf numFmtId="4" fontId="4" fillId="0" borderId="64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4" fontId="4" fillId="0" borderId="65" xfId="0" applyNumberFormat="1" applyFont="1" applyBorder="1" applyAlignment="1">
      <alignment/>
    </xf>
    <xf numFmtId="166" fontId="16" fillId="0" borderId="66" xfId="0" applyNumberFormat="1" applyFont="1" applyBorder="1" applyAlignment="1">
      <alignment horizontal="right"/>
    </xf>
    <xf numFmtId="4" fontId="4" fillId="0" borderId="67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0" fontId="4" fillId="0" borderId="0" xfId="0" applyFont="1" applyAlignment="1">
      <alignment wrapText="1"/>
    </xf>
    <xf numFmtId="166" fontId="4" fillId="0" borderId="65" xfId="0" applyNumberFormat="1" applyFont="1" applyBorder="1" applyAlignment="1">
      <alignment/>
    </xf>
    <xf numFmtId="166" fontId="4" fillId="0" borderId="64" xfId="0" applyNumberFormat="1" applyFont="1" applyBorder="1" applyAlignment="1">
      <alignment/>
    </xf>
    <xf numFmtId="166" fontId="4" fillId="0" borderId="68" xfId="0" applyNumberFormat="1" applyFont="1" applyBorder="1" applyAlignment="1">
      <alignment/>
    </xf>
    <xf numFmtId="166" fontId="4" fillId="0" borderId="67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166" fontId="4" fillId="0" borderId="22" xfId="0" applyNumberFormat="1" applyFont="1" applyBorder="1" applyAlignment="1">
      <alignment/>
    </xf>
    <xf numFmtId="166" fontId="4" fillId="0" borderId="23" xfId="0" applyNumberFormat="1" applyFont="1" applyBorder="1" applyAlignment="1">
      <alignment/>
    </xf>
    <xf numFmtId="166" fontId="4" fillId="0" borderId="69" xfId="0" applyNumberFormat="1" applyFont="1" applyBorder="1" applyAlignment="1">
      <alignment/>
    </xf>
    <xf numFmtId="166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4" fontId="4" fillId="0" borderId="51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170" fontId="1" fillId="0" borderId="24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3" xfId="0" applyNumberFormat="1" applyFont="1" applyBorder="1" applyAlignment="1">
      <alignment/>
    </xf>
    <xf numFmtId="170" fontId="4" fillId="0" borderId="39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166" fontId="4" fillId="0" borderId="70" xfId="0" applyNumberFormat="1" applyFont="1" applyFill="1" applyBorder="1" applyAlignment="1">
      <alignment/>
    </xf>
    <xf numFmtId="166" fontId="4" fillId="0" borderId="53" xfId="0" applyNumberFormat="1" applyFont="1" applyBorder="1" applyAlignment="1">
      <alignment/>
    </xf>
    <xf numFmtId="170" fontId="4" fillId="0" borderId="54" xfId="0" applyNumberFormat="1" applyFont="1" applyBorder="1" applyAlignment="1">
      <alignment/>
    </xf>
    <xf numFmtId="166" fontId="1" fillId="0" borderId="42" xfId="0" applyNumberFormat="1" applyFont="1" applyBorder="1" applyAlignment="1">
      <alignment/>
    </xf>
    <xf numFmtId="188" fontId="4" fillId="0" borderId="28" xfId="34" applyNumberFormat="1" applyFont="1" applyBorder="1" applyAlignment="1">
      <alignment/>
    </xf>
    <xf numFmtId="188" fontId="4" fillId="0" borderId="29" xfId="34" applyNumberFormat="1" applyFont="1" applyBorder="1" applyAlignment="1">
      <alignment/>
    </xf>
    <xf numFmtId="188" fontId="4" fillId="0" borderId="31" xfId="34" applyNumberFormat="1" applyFont="1" applyBorder="1" applyAlignment="1">
      <alignment/>
    </xf>
    <xf numFmtId="0" fontId="59" fillId="0" borderId="0" xfId="0" applyFont="1" applyAlignment="1">
      <alignment/>
    </xf>
    <xf numFmtId="0" fontId="2" fillId="0" borderId="21" xfId="0" applyFont="1" applyBorder="1" applyAlignment="1">
      <alignment horizontal="center" wrapText="1"/>
    </xf>
    <xf numFmtId="189" fontId="60" fillId="0" borderId="25" xfId="0" applyNumberFormat="1" applyFont="1" applyBorder="1" applyAlignment="1">
      <alignment/>
    </xf>
    <xf numFmtId="189" fontId="60" fillId="0" borderId="47" xfId="0" applyNumberFormat="1" applyFont="1" applyBorder="1" applyAlignment="1">
      <alignment/>
    </xf>
    <xf numFmtId="189" fontId="60" fillId="0" borderId="55" xfId="0" applyNumberFormat="1" applyFont="1" applyBorder="1" applyAlignment="1">
      <alignment/>
    </xf>
    <xf numFmtId="166" fontId="4" fillId="0" borderId="25" xfId="0" applyNumberFormat="1" applyFont="1" applyFill="1" applyBorder="1" applyAlignment="1">
      <alignment/>
    </xf>
    <xf numFmtId="166" fontId="4" fillId="0" borderId="26" xfId="0" applyNumberFormat="1" applyFont="1" applyFill="1" applyBorder="1" applyAlignment="1">
      <alignment/>
    </xf>
    <xf numFmtId="166" fontId="4" fillId="0" borderId="52" xfId="0" applyNumberFormat="1" applyFont="1" applyFill="1" applyBorder="1" applyAlignment="1">
      <alignment/>
    </xf>
    <xf numFmtId="166" fontId="4" fillId="0" borderId="15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166" fontId="4" fillId="33" borderId="25" xfId="0" applyNumberFormat="1" applyFont="1" applyFill="1" applyBorder="1" applyAlignment="1">
      <alignment/>
    </xf>
    <xf numFmtId="166" fontId="4" fillId="33" borderId="47" xfId="0" applyNumberFormat="1" applyFont="1" applyFill="1" applyBorder="1" applyAlignment="1">
      <alignment/>
    </xf>
    <xf numFmtId="166" fontId="4" fillId="33" borderId="55" xfId="0" applyNumberFormat="1" applyFont="1" applyFill="1" applyBorder="1" applyAlignment="1">
      <alignment/>
    </xf>
    <xf numFmtId="166" fontId="4" fillId="4" borderId="23" xfId="0" applyNumberFormat="1" applyFont="1" applyFill="1" applyBorder="1" applyAlignment="1">
      <alignment/>
    </xf>
    <xf numFmtId="166" fontId="1" fillId="35" borderId="25" xfId="0" applyNumberFormat="1" applyFont="1" applyFill="1" applyBorder="1" applyAlignment="1">
      <alignment/>
    </xf>
    <xf numFmtId="166" fontId="1" fillId="35" borderId="26" xfId="0" applyNumberFormat="1" applyFont="1" applyFill="1" applyBorder="1" applyAlignment="1">
      <alignment/>
    </xf>
    <xf numFmtId="166" fontId="1" fillId="35" borderId="36" xfId="0" applyNumberFormat="1" applyFont="1" applyFill="1" applyBorder="1" applyAlignment="1">
      <alignment/>
    </xf>
    <xf numFmtId="166" fontId="4" fillId="4" borderId="22" xfId="0" applyNumberFormat="1" applyFont="1" applyFill="1" applyBorder="1" applyAlignment="1">
      <alignment/>
    </xf>
    <xf numFmtId="166" fontId="4" fillId="4" borderId="4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875" style="0" customWidth="1"/>
    <col min="2" max="2" width="10.00390625" style="0" hidden="1" customWidth="1"/>
    <col min="3" max="3" width="7.125" style="0" hidden="1" customWidth="1"/>
    <col min="4" max="4" width="9.75390625" style="0" hidden="1" customWidth="1"/>
    <col min="5" max="5" width="7.625" style="0" hidden="1" customWidth="1"/>
    <col min="6" max="6" width="10.25390625" style="0" hidden="1" customWidth="1"/>
    <col min="7" max="7" width="9.25390625" style="0" customWidth="1"/>
    <col min="8" max="8" width="9.25390625" style="119" customWidth="1"/>
    <col min="9" max="9" width="10.125" style="0" customWidth="1"/>
    <col min="10" max="10" width="10.25390625" style="0" customWidth="1"/>
    <col min="11" max="11" width="8.375" style="0" customWidth="1"/>
    <col min="12" max="12" width="10.75390625" style="0" customWidth="1"/>
    <col min="13" max="13" width="10.625" style="0" customWidth="1"/>
    <col min="14" max="14" width="9.875" style="0" customWidth="1"/>
    <col min="15" max="15" width="10.125" style="0" customWidth="1"/>
    <col min="16" max="16" width="6.75390625" style="0" customWidth="1"/>
    <col min="17" max="17" width="8.125" style="0" customWidth="1"/>
    <col min="18" max="18" width="5.75390625" style="0" customWidth="1"/>
    <col min="19" max="19" width="10.25390625" style="0" customWidth="1"/>
    <col min="20" max="20" width="9.875" style="0" customWidth="1"/>
    <col min="21" max="21" width="8.625" style="33" customWidth="1"/>
    <col min="22" max="22" width="6.125" style="0" customWidth="1"/>
    <col min="23" max="23" width="7.125" style="0" customWidth="1"/>
    <col min="24" max="24" width="9.25390625" style="119" customWidth="1"/>
    <col min="25" max="25" width="10.125" style="0" customWidth="1"/>
    <col min="26" max="26" width="9.625" style="0" customWidth="1"/>
    <col min="27" max="27" width="6.375" style="0" customWidth="1"/>
    <col min="28" max="28" width="5.75390625" style="44" customWidth="1"/>
    <col min="29" max="31" width="9.125" style="77" customWidth="1"/>
  </cols>
  <sheetData>
    <row r="1" ht="15.75">
      <c r="A1" s="254" t="s">
        <v>100</v>
      </c>
    </row>
    <row r="2" ht="15.75">
      <c r="A2" s="254"/>
    </row>
    <row r="3" spans="1:23" ht="18">
      <c r="A3" s="25" t="s">
        <v>91</v>
      </c>
      <c r="B3" s="25"/>
      <c r="C3" s="26"/>
      <c r="D3" s="26"/>
      <c r="E3" s="27"/>
      <c r="F3" s="27"/>
      <c r="G3" s="27"/>
      <c r="H3" s="28"/>
      <c r="I3" s="27"/>
      <c r="J3" s="27"/>
      <c r="K3" s="27"/>
      <c r="L3" s="26"/>
      <c r="M3" s="26"/>
      <c r="N3" s="26"/>
      <c r="O3" s="27"/>
      <c r="P3" s="28"/>
      <c r="Q3" s="27"/>
      <c r="R3" s="27"/>
      <c r="S3" s="27"/>
      <c r="T3" s="27"/>
      <c r="U3" s="26"/>
      <c r="V3" s="28"/>
      <c r="W3" s="29"/>
    </row>
    <row r="4" spans="1:23" ht="18">
      <c r="A4" s="326"/>
      <c r="B4" s="25"/>
      <c r="C4" s="26"/>
      <c r="D4" s="26"/>
      <c r="E4" s="27"/>
      <c r="F4" s="27"/>
      <c r="G4" s="27"/>
      <c r="H4" s="28"/>
      <c r="I4" s="27"/>
      <c r="J4" s="27"/>
      <c r="K4" s="27"/>
      <c r="L4" s="26"/>
      <c r="M4" s="26"/>
      <c r="N4" s="26"/>
      <c r="O4" s="27"/>
      <c r="P4" s="28"/>
      <c r="Q4" s="27"/>
      <c r="R4" s="27"/>
      <c r="S4" s="27"/>
      <c r="T4" s="27"/>
      <c r="U4" s="26"/>
      <c r="V4" s="28"/>
      <c r="W4" s="29"/>
    </row>
    <row r="5" spans="1:31" s="177" customFormat="1" ht="17.25" customHeight="1">
      <c r="A5" s="18" t="s">
        <v>99</v>
      </c>
      <c r="B5" s="22"/>
      <c r="C5" s="22"/>
      <c r="D5" s="22"/>
      <c r="H5" s="178"/>
      <c r="P5" s="178"/>
      <c r="U5" s="22"/>
      <c r="V5" s="178"/>
      <c r="W5" s="179"/>
      <c r="X5" s="178"/>
      <c r="AB5" s="44"/>
      <c r="AC5" s="300"/>
      <c r="AD5" s="300"/>
      <c r="AE5" s="300"/>
    </row>
    <row r="6" spans="1:31" s="46" customFormat="1" ht="15.75">
      <c r="A6" s="18" t="s">
        <v>68</v>
      </c>
      <c r="B6" s="16"/>
      <c r="C6" s="16"/>
      <c r="D6" s="16"/>
      <c r="E6" s="16"/>
      <c r="F6" s="16"/>
      <c r="G6" s="16"/>
      <c r="H6" s="30"/>
      <c r="I6" s="16"/>
      <c r="J6" s="16"/>
      <c r="K6" s="16"/>
      <c r="L6" s="16"/>
      <c r="M6" s="16"/>
      <c r="N6" s="16"/>
      <c r="O6" s="16"/>
      <c r="P6" s="30"/>
      <c r="Q6" s="16"/>
      <c r="R6" s="16"/>
      <c r="S6" s="31"/>
      <c r="T6" s="16"/>
      <c r="U6" s="18"/>
      <c r="V6" s="30"/>
      <c r="W6" s="16"/>
      <c r="X6" s="193"/>
      <c r="AB6" s="44"/>
      <c r="AC6" s="301"/>
      <c r="AD6" s="301"/>
      <c r="AE6" s="301"/>
    </row>
    <row r="7" spans="1:23" ht="13.5" customHeight="1" thickBot="1">
      <c r="A7" s="32"/>
      <c r="B7" s="33"/>
      <c r="C7" s="3"/>
      <c r="D7" s="3"/>
      <c r="E7" s="1"/>
      <c r="F7" s="1"/>
      <c r="G7" s="1"/>
      <c r="H7" s="2"/>
      <c r="I7" s="1"/>
      <c r="J7" s="1"/>
      <c r="K7" s="1"/>
      <c r="L7" s="1"/>
      <c r="M7" s="1"/>
      <c r="N7" s="1"/>
      <c r="O7" s="1"/>
      <c r="P7" s="2"/>
      <c r="Q7" s="1"/>
      <c r="R7" s="1"/>
      <c r="S7" s="10"/>
      <c r="T7" s="1"/>
      <c r="U7" s="17"/>
      <c r="V7" s="2"/>
      <c r="W7" s="1"/>
    </row>
    <row r="8" spans="1:26" ht="33" customHeight="1" thickBot="1">
      <c r="A8" s="1"/>
      <c r="B8" s="1"/>
      <c r="C8" s="1"/>
      <c r="D8" s="1"/>
      <c r="E8" s="1"/>
      <c r="F8" s="1"/>
      <c r="G8" s="1"/>
      <c r="H8" s="2"/>
      <c r="I8" s="1"/>
      <c r="J8" s="138" t="s">
        <v>70</v>
      </c>
      <c r="K8" s="139"/>
      <c r="L8" s="139"/>
      <c r="M8" s="139"/>
      <c r="N8" s="139"/>
      <c r="O8" s="24"/>
      <c r="P8" s="4"/>
      <c r="Q8" s="1"/>
      <c r="R8" s="1"/>
      <c r="S8" s="1"/>
      <c r="T8" s="1"/>
      <c r="U8" s="98"/>
      <c r="V8" s="5"/>
      <c r="W8" s="1"/>
      <c r="Y8" s="295"/>
      <c r="Z8" t="s">
        <v>61</v>
      </c>
    </row>
    <row r="9" spans="1:31" ht="118.5" customHeight="1" thickBot="1">
      <c r="A9" s="206" t="s">
        <v>0</v>
      </c>
      <c r="B9" s="140" t="s">
        <v>71</v>
      </c>
      <c r="C9" s="205" t="s">
        <v>60</v>
      </c>
      <c r="D9" s="205" t="s">
        <v>72</v>
      </c>
      <c r="E9" s="205" t="s">
        <v>73</v>
      </c>
      <c r="F9" s="327" t="s">
        <v>94</v>
      </c>
      <c r="G9" s="280" t="s">
        <v>74</v>
      </c>
      <c r="H9" s="281" t="s">
        <v>97</v>
      </c>
      <c r="I9" s="255" t="s">
        <v>75</v>
      </c>
      <c r="J9" s="141" t="s">
        <v>76</v>
      </c>
      <c r="K9" s="141" t="s">
        <v>1</v>
      </c>
      <c r="L9" s="134" t="s">
        <v>77</v>
      </c>
      <c r="M9" s="134" t="s">
        <v>78</v>
      </c>
      <c r="N9" s="142" t="s">
        <v>93</v>
      </c>
      <c r="O9" s="186" t="s">
        <v>79</v>
      </c>
      <c r="P9" s="143" t="s">
        <v>80</v>
      </c>
      <c r="Q9" s="141" t="s">
        <v>81</v>
      </c>
      <c r="R9" s="144" t="s">
        <v>82</v>
      </c>
      <c r="S9" s="185" t="s">
        <v>92</v>
      </c>
      <c r="T9" s="186" t="s">
        <v>83</v>
      </c>
      <c r="U9" s="145" t="s">
        <v>88</v>
      </c>
      <c r="V9" s="144" t="s">
        <v>89</v>
      </c>
      <c r="W9" s="144" t="s">
        <v>84</v>
      </c>
      <c r="X9" s="71" t="s">
        <v>96</v>
      </c>
      <c r="Y9" s="212" t="s">
        <v>85</v>
      </c>
      <c r="Z9" s="145" t="s">
        <v>86</v>
      </c>
      <c r="AA9" s="303" t="s">
        <v>87</v>
      </c>
      <c r="AB9" s="142" t="s">
        <v>95</v>
      </c>
      <c r="AC9" s="302"/>
      <c r="AD9" s="302"/>
      <c r="AE9" s="302"/>
    </row>
    <row r="10" spans="1:27" ht="13.5" thickBot="1">
      <c r="A10" s="66"/>
      <c r="B10" s="287"/>
      <c r="C10" s="48"/>
      <c r="D10" s="48"/>
      <c r="E10" s="48"/>
      <c r="F10" s="48"/>
      <c r="G10" s="133"/>
      <c r="H10" s="116"/>
      <c r="I10" s="65"/>
      <c r="J10" s="6"/>
      <c r="K10" s="6"/>
      <c r="L10" s="6"/>
      <c r="M10" s="6"/>
      <c r="N10" s="6"/>
      <c r="O10" s="40"/>
      <c r="P10" s="7"/>
      <c r="Q10" s="8"/>
      <c r="R10" s="6"/>
      <c r="S10" s="184"/>
      <c r="T10" s="40"/>
      <c r="U10" s="99"/>
      <c r="V10" s="9"/>
      <c r="W10" s="7"/>
      <c r="X10" s="77"/>
      <c r="Y10" s="65"/>
      <c r="Z10" s="65"/>
      <c r="AA10" s="65"/>
    </row>
    <row r="11" spans="1:31" ht="12.75">
      <c r="A11" s="51" t="s">
        <v>2</v>
      </c>
      <c r="B11" s="323">
        <v>26617</v>
      </c>
      <c r="C11" s="49">
        <v>5.5384</v>
      </c>
      <c r="D11" s="288">
        <v>3252.75</v>
      </c>
      <c r="E11" s="289">
        <v>36.8</v>
      </c>
      <c r="F11" s="328">
        <v>18917.76</v>
      </c>
      <c r="G11" s="264">
        <v>84925.43</v>
      </c>
      <c r="H11" s="265">
        <v>90606</v>
      </c>
      <c r="I11" s="256">
        <v>101318</v>
      </c>
      <c r="J11" s="14">
        <v>32906.92</v>
      </c>
      <c r="K11" s="14">
        <v>5866.84</v>
      </c>
      <c r="L11" s="14">
        <v>36117.68</v>
      </c>
      <c r="M11" s="14">
        <v>14208.67</v>
      </c>
      <c r="N11" s="155">
        <v>1031.04</v>
      </c>
      <c r="O11" s="199">
        <v>90131.15</v>
      </c>
      <c r="P11" s="120">
        <v>106.12975406777451</v>
      </c>
      <c r="Q11" s="163">
        <v>5205.720000000001</v>
      </c>
      <c r="R11" s="335">
        <v>3.386224969004771</v>
      </c>
      <c r="S11" s="338">
        <v>3028.350000000006</v>
      </c>
      <c r="T11" s="81">
        <v>93159.5</v>
      </c>
      <c r="U11" s="245">
        <v>2553.5</v>
      </c>
      <c r="V11" s="14">
        <v>102.81824603227159</v>
      </c>
      <c r="W11" s="146">
        <v>3.5</v>
      </c>
      <c r="X11" s="345">
        <v>13531.44</v>
      </c>
      <c r="Y11" s="342">
        <v>106691</v>
      </c>
      <c r="Z11" s="296">
        <v>5373</v>
      </c>
      <c r="AA11" s="304">
        <v>105.30310507511005</v>
      </c>
      <c r="AB11" s="308">
        <v>4.0083781042191085</v>
      </c>
      <c r="AC11" s="87"/>
      <c r="AD11" s="63"/>
      <c r="AE11" s="63"/>
    </row>
    <row r="12" spans="1:31" ht="12.75">
      <c r="A12" s="52" t="s">
        <v>3</v>
      </c>
      <c r="B12" s="324">
        <v>46101</v>
      </c>
      <c r="C12" s="50">
        <v>4.1852</v>
      </c>
      <c r="D12" s="284">
        <v>4834</v>
      </c>
      <c r="E12" s="282">
        <v>49.1685</v>
      </c>
      <c r="F12" s="329">
        <v>13497.62</v>
      </c>
      <c r="G12" s="266">
        <v>125707.36</v>
      </c>
      <c r="H12" s="267">
        <v>152703</v>
      </c>
      <c r="I12" s="257">
        <v>168457</v>
      </c>
      <c r="J12" s="11">
        <v>56995.23</v>
      </c>
      <c r="K12" s="11">
        <v>4433.39</v>
      </c>
      <c r="L12" s="11">
        <v>53675.46</v>
      </c>
      <c r="M12" s="11">
        <v>18984.21</v>
      </c>
      <c r="N12" s="156">
        <v>735.63</v>
      </c>
      <c r="O12" s="200">
        <v>134823.92</v>
      </c>
      <c r="P12" s="121">
        <v>107.252208621675</v>
      </c>
      <c r="Q12" s="162">
        <v>9116.560000000012</v>
      </c>
      <c r="R12" s="336">
        <v>2.924533524218564</v>
      </c>
      <c r="S12" s="339">
        <v>26529.579999999987</v>
      </c>
      <c r="T12" s="82">
        <v>161353.5</v>
      </c>
      <c r="U12" s="246">
        <v>8650.5</v>
      </c>
      <c r="V12" s="11">
        <v>105.6649181744956</v>
      </c>
      <c r="W12" s="147">
        <v>3.5</v>
      </c>
      <c r="X12" s="341">
        <v>20109.44</v>
      </c>
      <c r="Y12" s="343">
        <v>181463</v>
      </c>
      <c r="Z12" s="297">
        <v>13006</v>
      </c>
      <c r="AA12" s="305">
        <v>107.72066462064502</v>
      </c>
      <c r="AB12" s="309">
        <v>3.936205288388538</v>
      </c>
      <c r="AC12" s="87"/>
      <c r="AD12" s="63"/>
      <c r="AE12" s="63"/>
    </row>
    <row r="13" spans="1:31" ht="12.75">
      <c r="A13" s="52" t="s">
        <v>4</v>
      </c>
      <c r="B13" s="324">
        <v>72809</v>
      </c>
      <c r="C13" s="50">
        <v>6.4835</v>
      </c>
      <c r="D13" s="284">
        <v>6814.75</v>
      </c>
      <c r="E13" s="282">
        <v>64.9348</v>
      </c>
      <c r="F13" s="329">
        <v>39583.16</v>
      </c>
      <c r="G13" s="266">
        <v>175288.59</v>
      </c>
      <c r="H13" s="267">
        <v>230187</v>
      </c>
      <c r="I13" s="257">
        <v>251856</v>
      </c>
      <c r="J13" s="11">
        <v>90014.66</v>
      </c>
      <c r="K13" s="11">
        <v>6867.99</v>
      </c>
      <c r="L13" s="11">
        <v>75669.19</v>
      </c>
      <c r="M13" s="11">
        <v>25071.66</v>
      </c>
      <c r="N13" s="156">
        <v>2157.32</v>
      </c>
      <c r="O13" s="200">
        <v>199780.82</v>
      </c>
      <c r="P13" s="121">
        <v>113.97251811997575</v>
      </c>
      <c r="Q13" s="162">
        <v>24492.23000000001</v>
      </c>
      <c r="R13" s="336">
        <v>2.743902814212529</v>
      </c>
      <c r="S13" s="339">
        <v>55050.67999999999</v>
      </c>
      <c r="T13" s="82">
        <v>254831.5</v>
      </c>
      <c r="U13" s="246">
        <v>24644.5</v>
      </c>
      <c r="V13" s="11">
        <v>110.70629531641664</v>
      </c>
      <c r="W13" s="147">
        <v>3.5</v>
      </c>
      <c r="X13" s="341">
        <v>28349.36</v>
      </c>
      <c r="Y13" s="343">
        <v>283181</v>
      </c>
      <c r="Z13" s="297">
        <v>31325</v>
      </c>
      <c r="AA13" s="305">
        <v>112.43766279143637</v>
      </c>
      <c r="AB13" s="309">
        <v>3.889368072628384</v>
      </c>
      <c r="AC13" s="87"/>
      <c r="AD13" s="63"/>
      <c r="AE13" s="63"/>
    </row>
    <row r="14" spans="1:31" ht="12.75">
      <c r="A14" s="52" t="s">
        <v>5</v>
      </c>
      <c r="B14" s="324">
        <v>126070</v>
      </c>
      <c r="C14" s="50">
        <v>24.2001</v>
      </c>
      <c r="D14" s="284">
        <v>13148.25</v>
      </c>
      <c r="E14" s="282">
        <v>184.7367</v>
      </c>
      <c r="F14" s="329">
        <v>416913.06</v>
      </c>
      <c r="G14" s="266">
        <v>372877.71</v>
      </c>
      <c r="H14" s="267">
        <v>395589</v>
      </c>
      <c r="I14" s="257">
        <v>438323</v>
      </c>
      <c r="J14" s="11">
        <v>155861.88</v>
      </c>
      <c r="K14" s="11">
        <v>25635.22</v>
      </c>
      <c r="L14" s="11">
        <v>145994.71</v>
      </c>
      <c r="M14" s="11">
        <v>71327.8</v>
      </c>
      <c r="N14" s="156">
        <v>22722.16</v>
      </c>
      <c r="O14" s="200">
        <v>421541.77</v>
      </c>
      <c r="P14" s="121">
        <v>113.05094369947723</v>
      </c>
      <c r="Q14" s="162">
        <v>48664.06</v>
      </c>
      <c r="R14" s="336">
        <v>3.343711985404934</v>
      </c>
      <c r="S14" s="339">
        <v>19703.22999999998</v>
      </c>
      <c r="T14" s="82">
        <v>441245</v>
      </c>
      <c r="U14" s="246">
        <v>45656</v>
      </c>
      <c r="V14" s="11">
        <v>111.54127137003304</v>
      </c>
      <c r="W14" s="147">
        <v>3.5</v>
      </c>
      <c r="X14" s="341">
        <v>54696.72</v>
      </c>
      <c r="Y14" s="343">
        <v>495942</v>
      </c>
      <c r="Z14" s="297">
        <v>57619</v>
      </c>
      <c r="AA14" s="305">
        <v>113.1453289012897</v>
      </c>
      <c r="AB14" s="309">
        <v>3.9338621400809073</v>
      </c>
      <c r="AC14" s="87"/>
      <c r="AD14" s="63"/>
      <c r="AE14" s="63"/>
    </row>
    <row r="15" spans="1:31" ht="12.75">
      <c r="A15" s="52" t="s">
        <v>6</v>
      </c>
      <c r="B15" s="324">
        <v>85687</v>
      </c>
      <c r="C15" s="50">
        <v>27.498</v>
      </c>
      <c r="D15" s="284">
        <v>8031.25</v>
      </c>
      <c r="E15" s="282">
        <v>96.3</v>
      </c>
      <c r="F15" s="329">
        <v>380767.34</v>
      </c>
      <c r="G15" s="266">
        <v>247657.47</v>
      </c>
      <c r="H15" s="267">
        <v>268215</v>
      </c>
      <c r="I15" s="257">
        <v>293628</v>
      </c>
      <c r="J15" s="11">
        <v>105935.88</v>
      </c>
      <c r="K15" s="11">
        <v>29128.69</v>
      </c>
      <c r="L15" s="11">
        <v>89176.88</v>
      </c>
      <c r="M15" s="11">
        <v>37181.93</v>
      </c>
      <c r="N15" s="156">
        <v>20752.19</v>
      </c>
      <c r="O15" s="200">
        <v>282175.57</v>
      </c>
      <c r="P15" s="121">
        <v>113.93783922608915</v>
      </c>
      <c r="Q15" s="162">
        <v>34518.100000000006</v>
      </c>
      <c r="R15" s="336">
        <v>3.2930966190904107</v>
      </c>
      <c r="S15" s="339">
        <v>17728.929999999993</v>
      </c>
      <c r="T15" s="82">
        <v>299904.5</v>
      </c>
      <c r="U15" s="246">
        <v>31689.5</v>
      </c>
      <c r="V15" s="11">
        <v>111.81496187759818</v>
      </c>
      <c r="W15" s="147">
        <v>3.5</v>
      </c>
      <c r="X15" s="341">
        <v>33410</v>
      </c>
      <c r="Y15" s="343">
        <v>333315</v>
      </c>
      <c r="Z15" s="297">
        <v>39687</v>
      </c>
      <c r="AA15" s="305">
        <v>113.51608157260206</v>
      </c>
      <c r="AB15" s="309">
        <v>3.8899132890636854</v>
      </c>
      <c r="AC15" s="87"/>
      <c r="AD15" s="63"/>
      <c r="AE15" s="63"/>
    </row>
    <row r="16" spans="1:31" ht="12.75">
      <c r="A16" s="52" t="s">
        <v>7</v>
      </c>
      <c r="B16" s="324">
        <v>102100</v>
      </c>
      <c r="C16" s="50">
        <v>41.5611</v>
      </c>
      <c r="D16" s="284">
        <v>11769.25</v>
      </c>
      <c r="E16" s="282">
        <v>209</v>
      </c>
      <c r="F16" s="329">
        <v>675131.19</v>
      </c>
      <c r="G16" s="266">
        <v>369468.38</v>
      </c>
      <c r="H16" s="267">
        <v>369468.38</v>
      </c>
      <c r="I16" s="257">
        <v>407074</v>
      </c>
      <c r="J16" s="11">
        <v>126227.48</v>
      </c>
      <c r="K16" s="11">
        <v>44025.76</v>
      </c>
      <c r="L16" s="11">
        <v>130682.65</v>
      </c>
      <c r="M16" s="11">
        <v>80695.98</v>
      </c>
      <c r="N16" s="156">
        <v>36795.3</v>
      </c>
      <c r="O16" s="200">
        <v>418427.17</v>
      </c>
      <c r="P16" s="121">
        <v>113.25114479350032</v>
      </c>
      <c r="Q16" s="162">
        <v>48958.78999999998</v>
      </c>
      <c r="R16" s="336">
        <v>4.09820930460333</v>
      </c>
      <c r="S16" s="339">
        <v>0</v>
      </c>
      <c r="T16" s="82">
        <v>418427.17</v>
      </c>
      <c r="U16" s="246">
        <v>48958.78999999998</v>
      </c>
      <c r="V16" s="11">
        <v>113.25114479350032</v>
      </c>
      <c r="W16" s="147">
        <v>4.09820930460333</v>
      </c>
      <c r="X16" s="341">
        <v>48960.08</v>
      </c>
      <c r="Y16" s="343">
        <v>467387</v>
      </c>
      <c r="Z16" s="297">
        <v>60313</v>
      </c>
      <c r="AA16" s="305">
        <v>114.81622505981713</v>
      </c>
      <c r="AB16" s="309">
        <v>4.577737512242899</v>
      </c>
      <c r="AC16" s="87"/>
      <c r="AD16" s="63"/>
      <c r="AE16" s="63"/>
    </row>
    <row r="17" spans="1:31" ht="12.75">
      <c r="A17" s="52" t="s">
        <v>8</v>
      </c>
      <c r="B17" s="324">
        <v>43916</v>
      </c>
      <c r="C17" s="50">
        <v>7.095</v>
      </c>
      <c r="D17" s="284">
        <v>4676</v>
      </c>
      <c r="E17" s="282">
        <v>9.3425</v>
      </c>
      <c r="F17" s="329">
        <v>6541.72</v>
      </c>
      <c r="G17" s="266">
        <v>102437.55</v>
      </c>
      <c r="H17" s="267">
        <v>137358</v>
      </c>
      <c r="I17" s="257">
        <v>151936</v>
      </c>
      <c r="J17" s="11">
        <v>54293.89</v>
      </c>
      <c r="K17" s="11">
        <v>7515.75</v>
      </c>
      <c r="L17" s="11">
        <v>51921.07</v>
      </c>
      <c r="M17" s="11">
        <v>3607.19</v>
      </c>
      <c r="N17" s="156">
        <v>356.53</v>
      </c>
      <c r="O17" s="200">
        <v>117694.43</v>
      </c>
      <c r="P17" s="121">
        <v>114.89383531722497</v>
      </c>
      <c r="Q17" s="162">
        <v>15256.87999999999</v>
      </c>
      <c r="R17" s="336">
        <v>2.6799897531651333</v>
      </c>
      <c r="S17" s="339">
        <v>36011.57000000001</v>
      </c>
      <c r="T17" s="82">
        <v>153706</v>
      </c>
      <c r="U17" s="246">
        <v>16348</v>
      </c>
      <c r="V17" s="11">
        <v>111.90174580293831</v>
      </c>
      <c r="W17" s="147">
        <v>3.5</v>
      </c>
      <c r="X17" s="341">
        <v>19452.16</v>
      </c>
      <c r="Y17" s="343">
        <v>173158</v>
      </c>
      <c r="Z17" s="297">
        <v>21222</v>
      </c>
      <c r="AA17" s="305">
        <v>113.96772325189552</v>
      </c>
      <c r="AB17" s="309">
        <v>3.9429365151653157</v>
      </c>
      <c r="AC17" s="87"/>
      <c r="AD17" s="63"/>
      <c r="AE17" s="63"/>
    </row>
    <row r="18" spans="1:31" ht="12.75">
      <c r="A18" s="52" t="s">
        <v>9</v>
      </c>
      <c r="B18" s="324">
        <v>102847</v>
      </c>
      <c r="C18" s="50">
        <v>21.7971</v>
      </c>
      <c r="D18" s="284">
        <v>11013</v>
      </c>
      <c r="E18" s="282">
        <v>208</v>
      </c>
      <c r="F18" s="329">
        <v>240556.65</v>
      </c>
      <c r="G18" s="266">
        <v>321845.91</v>
      </c>
      <c r="H18" s="267">
        <v>321845.91</v>
      </c>
      <c r="I18" s="257">
        <v>357379</v>
      </c>
      <c r="J18" s="11">
        <v>127151</v>
      </c>
      <c r="K18" s="11">
        <v>23089.72</v>
      </c>
      <c r="L18" s="11">
        <v>122285.45</v>
      </c>
      <c r="M18" s="11">
        <v>80309.88</v>
      </c>
      <c r="N18" s="156">
        <v>13110.57</v>
      </c>
      <c r="O18" s="200">
        <v>365946.62</v>
      </c>
      <c r="P18" s="121">
        <v>113.70242983668801</v>
      </c>
      <c r="Q18" s="162">
        <v>44100.71000000002</v>
      </c>
      <c r="R18" s="336">
        <v>3.558165235738524</v>
      </c>
      <c r="S18" s="339">
        <v>0</v>
      </c>
      <c r="T18" s="82">
        <v>365946.62</v>
      </c>
      <c r="U18" s="247">
        <v>44100.71000000002</v>
      </c>
      <c r="V18" s="11">
        <v>113.70242983668801</v>
      </c>
      <c r="W18" s="147">
        <v>3.558165235738524</v>
      </c>
      <c r="X18" s="341">
        <v>45814.08</v>
      </c>
      <c r="Y18" s="343">
        <v>411761</v>
      </c>
      <c r="Z18" s="297">
        <v>54382</v>
      </c>
      <c r="AA18" s="305">
        <v>115.21689858665451</v>
      </c>
      <c r="AB18" s="309">
        <v>4.003626746526393</v>
      </c>
      <c r="AC18" s="87"/>
      <c r="AD18" s="63"/>
      <c r="AE18" s="63"/>
    </row>
    <row r="19" spans="1:31" ht="12.75">
      <c r="A19" s="52" t="s">
        <v>10</v>
      </c>
      <c r="B19" s="324">
        <v>58910</v>
      </c>
      <c r="C19" s="50">
        <v>13.3072</v>
      </c>
      <c r="D19" s="284">
        <v>5110</v>
      </c>
      <c r="E19" s="282">
        <v>125.85</v>
      </c>
      <c r="F19" s="329">
        <v>206383.5</v>
      </c>
      <c r="G19" s="266">
        <v>179436.39</v>
      </c>
      <c r="H19" s="267">
        <v>185316</v>
      </c>
      <c r="I19" s="257">
        <v>201670</v>
      </c>
      <c r="J19" s="11">
        <v>72831.15</v>
      </c>
      <c r="K19" s="11">
        <v>14096.35</v>
      </c>
      <c r="L19" s="11">
        <v>56740.09</v>
      </c>
      <c r="M19" s="11">
        <v>48591.34</v>
      </c>
      <c r="N19" s="156">
        <v>11248.1</v>
      </c>
      <c r="O19" s="200">
        <v>203507.03</v>
      </c>
      <c r="P19" s="121">
        <v>113.41458106686161</v>
      </c>
      <c r="Q19" s="162">
        <v>24070.639999999985</v>
      </c>
      <c r="R19" s="336">
        <v>3.454541334238669</v>
      </c>
      <c r="S19" s="339">
        <v>2677.970000000001</v>
      </c>
      <c r="T19" s="82">
        <v>206185</v>
      </c>
      <c r="U19" s="247">
        <v>20869</v>
      </c>
      <c r="V19" s="11">
        <v>111.26130501413802</v>
      </c>
      <c r="W19" s="147">
        <v>3.5</v>
      </c>
      <c r="X19" s="341">
        <v>21257.6</v>
      </c>
      <c r="Y19" s="343">
        <v>227443</v>
      </c>
      <c r="Z19" s="297">
        <v>25773</v>
      </c>
      <c r="AA19" s="305">
        <v>112.77978876382208</v>
      </c>
      <c r="AB19" s="309">
        <v>3.8608555423527413</v>
      </c>
      <c r="AC19" s="87"/>
      <c r="AD19" s="63"/>
      <c r="AE19" s="63"/>
    </row>
    <row r="20" spans="1:31" ht="12.75">
      <c r="A20" s="52" t="s">
        <v>11</v>
      </c>
      <c r="B20" s="324">
        <v>109144</v>
      </c>
      <c r="C20" s="50">
        <v>18.6033</v>
      </c>
      <c r="D20" s="284">
        <v>9760.25</v>
      </c>
      <c r="E20" s="282">
        <v>143.056</v>
      </c>
      <c r="F20" s="329">
        <v>198261</v>
      </c>
      <c r="G20" s="266">
        <v>287775.79</v>
      </c>
      <c r="H20" s="267">
        <v>339837</v>
      </c>
      <c r="I20" s="257">
        <v>370658</v>
      </c>
      <c r="J20" s="11">
        <v>134936.06</v>
      </c>
      <c r="K20" s="11">
        <v>19706.52</v>
      </c>
      <c r="L20" s="11">
        <v>108375.25</v>
      </c>
      <c r="M20" s="11">
        <v>55234.66</v>
      </c>
      <c r="N20" s="156">
        <v>10805.41</v>
      </c>
      <c r="O20" s="200">
        <v>329057.9</v>
      </c>
      <c r="P20" s="121">
        <v>114.34523383638356</v>
      </c>
      <c r="Q20" s="162">
        <v>41282.110000000044</v>
      </c>
      <c r="R20" s="336">
        <v>3.0148968335410102</v>
      </c>
      <c r="S20" s="339">
        <v>52946.09999999998</v>
      </c>
      <c r="T20" s="82">
        <v>382004</v>
      </c>
      <c r="U20" s="247">
        <v>42167</v>
      </c>
      <c r="V20" s="11">
        <v>112.4080073682383</v>
      </c>
      <c r="W20" s="147">
        <v>3.5</v>
      </c>
      <c r="X20" s="341">
        <v>40602.64</v>
      </c>
      <c r="Y20" s="343">
        <v>422607</v>
      </c>
      <c r="Z20" s="297">
        <v>51949</v>
      </c>
      <c r="AA20" s="305">
        <v>114.01534568254294</v>
      </c>
      <c r="AB20" s="309">
        <v>3.872013120281463</v>
      </c>
      <c r="AC20" s="87"/>
      <c r="AD20" s="63"/>
      <c r="AE20" s="63"/>
    </row>
    <row r="21" spans="1:31" ht="12.75">
      <c r="A21" s="52" t="s">
        <v>12</v>
      </c>
      <c r="B21" s="324">
        <v>73166</v>
      </c>
      <c r="C21" s="50">
        <v>9.7937</v>
      </c>
      <c r="D21" s="284">
        <v>9289.5</v>
      </c>
      <c r="E21" s="282">
        <v>195.46</v>
      </c>
      <c r="F21" s="329">
        <v>294846.1</v>
      </c>
      <c r="G21" s="266">
        <v>260494.67</v>
      </c>
      <c r="H21" s="267">
        <v>260494.67</v>
      </c>
      <c r="I21" s="257">
        <v>290262</v>
      </c>
      <c r="J21" s="11">
        <v>90456.02</v>
      </c>
      <c r="K21" s="11">
        <v>10374.49</v>
      </c>
      <c r="L21" s="11">
        <v>103148.16</v>
      </c>
      <c r="M21" s="11">
        <v>75468.12</v>
      </c>
      <c r="N21" s="156">
        <v>16069.4</v>
      </c>
      <c r="O21" s="200">
        <v>295516.19</v>
      </c>
      <c r="P21" s="121">
        <v>113.44423669014034</v>
      </c>
      <c r="Q21" s="162">
        <v>35021.51999999999</v>
      </c>
      <c r="R21" s="336">
        <v>4.038982450865156</v>
      </c>
      <c r="S21" s="339">
        <v>0</v>
      </c>
      <c r="T21" s="82">
        <v>295516.19</v>
      </c>
      <c r="U21" s="247">
        <v>35021.51999999999</v>
      </c>
      <c r="V21" s="11">
        <v>113.44423669014034</v>
      </c>
      <c r="W21" s="147">
        <v>4.038982450865156</v>
      </c>
      <c r="X21" s="341">
        <v>38644.32</v>
      </c>
      <c r="Y21" s="343">
        <v>334161</v>
      </c>
      <c r="Z21" s="297">
        <v>43899</v>
      </c>
      <c r="AA21" s="305">
        <v>115.12392252516692</v>
      </c>
      <c r="AB21" s="309">
        <v>4.567162343164858</v>
      </c>
      <c r="AC21" s="87"/>
      <c r="AD21" s="63"/>
      <c r="AE21" s="63"/>
    </row>
    <row r="22" spans="1:31" ht="12.75">
      <c r="A22" s="52" t="s">
        <v>13</v>
      </c>
      <c r="B22" s="324">
        <v>56605</v>
      </c>
      <c r="C22" s="50">
        <v>23.3179</v>
      </c>
      <c r="D22" s="284">
        <v>6904.5</v>
      </c>
      <c r="E22" s="282">
        <v>133.5092</v>
      </c>
      <c r="F22" s="329">
        <v>580744</v>
      </c>
      <c r="G22" s="266">
        <v>223838.66</v>
      </c>
      <c r="H22" s="267">
        <v>223838.66</v>
      </c>
      <c r="I22" s="257">
        <v>245763</v>
      </c>
      <c r="J22" s="11">
        <v>69981.45</v>
      </c>
      <c r="K22" s="11">
        <v>24700.7</v>
      </c>
      <c r="L22" s="11">
        <v>76665.75</v>
      </c>
      <c r="M22" s="11">
        <v>51548.59</v>
      </c>
      <c r="N22" s="156">
        <v>31651.11</v>
      </c>
      <c r="O22" s="200">
        <v>254547.6</v>
      </c>
      <c r="P22" s="121">
        <v>113.71922973448822</v>
      </c>
      <c r="Q22" s="162">
        <v>30708.940000000002</v>
      </c>
      <c r="R22" s="336">
        <v>4.496910166946383</v>
      </c>
      <c r="S22" s="339">
        <v>0</v>
      </c>
      <c r="T22" s="82">
        <v>254547.6</v>
      </c>
      <c r="U22" s="247">
        <v>30708.940000000002</v>
      </c>
      <c r="V22" s="11">
        <v>113.71922973448822</v>
      </c>
      <c r="W22" s="147">
        <v>4.496910166946383</v>
      </c>
      <c r="X22" s="341">
        <v>28722.72</v>
      </c>
      <c r="Y22" s="343">
        <v>283270</v>
      </c>
      <c r="Z22" s="297">
        <v>37507</v>
      </c>
      <c r="AA22" s="305">
        <v>115.2614510727815</v>
      </c>
      <c r="AB22" s="309">
        <v>5.00432823955481</v>
      </c>
      <c r="AC22" s="87"/>
      <c r="AD22" s="63"/>
      <c r="AE22" s="63"/>
    </row>
    <row r="23" spans="1:31" ht="12.75">
      <c r="A23" s="52" t="s">
        <v>14</v>
      </c>
      <c r="B23" s="324">
        <v>60653</v>
      </c>
      <c r="C23" s="50">
        <v>13.2214</v>
      </c>
      <c r="D23" s="284">
        <v>8158</v>
      </c>
      <c r="E23" s="282">
        <v>194.8</v>
      </c>
      <c r="F23" s="329">
        <v>188352</v>
      </c>
      <c r="G23" s="266">
        <v>233328.77</v>
      </c>
      <c r="H23" s="267">
        <v>233328.77</v>
      </c>
      <c r="I23" s="257">
        <v>259390</v>
      </c>
      <c r="J23" s="11">
        <v>74986.04</v>
      </c>
      <c r="K23" s="11">
        <v>14005.46</v>
      </c>
      <c r="L23" s="11">
        <v>90584.28</v>
      </c>
      <c r="M23" s="11">
        <v>75213.29</v>
      </c>
      <c r="N23" s="156">
        <v>10265.36</v>
      </c>
      <c r="O23" s="200">
        <v>265054.43</v>
      </c>
      <c r="P23" s="121">
        <v>113.59697734659981</v>
      </c>
      <c r="Q23" s="162">
        <v>31725.660000000003</v>
      </c>
      <c r="R23" s="336">
        <v>4.370013519529125</v>
      </c>
      <c r="S23" s="339">
        <v>0</v>
      </c>
      <c r="T23" s="82">
        <v>265054.43</v>
      </c>
      <c r="U23" s="247">
        <v>31725.660000000003</v>
      </c>
      <c r="V23" s="11">
        <v>113.59697734659981</v>
      </c>
      <c r="W23" s="147">
        <v>4.370013519529125</v>
      </c>
      <c r="X23" s="341">
        <v>33937.28</v>
      </c>
      <c r="Y23" s="343">
        <v>298992</v>
      </c>
      <c r="Z23" s="297">
        <v>39602</v>
      </c>
      <c r="AA23" s="305">
        <v>115.26735803230656</v>
      </c>
      <c r="AB23" s="309">
        <v>4.929550063475838</v>
      </c>
      <c r="AC23" s="87"/>
      <c r="AD23" s="63"/>
      <c r="AE23" s="63"/>
    </row>
    <row r="24" spans="1:31" ht="12.75">
      <c r="A24" s="52" t="s">
        <v>15</v>
      </c>
      <c r="B24" s="324">
        <v>46178</v>
      </c>
      <c r="C24" s="50">
        <v>13.5315</v>
      </c>
      <c r="D24" s="284">
        <v>4870.25</v>
      </c>
      <c r="E24" s="282">
        <v>102.81</v>
      </c>
      <c r="F24" s="329">
        <v>451529.27</v>
      </c>
      <c r="G24" s="266">
        <v>166875.32</v>
      </c>
      <c r="H24" s="267">
        <v>166875.32</v>
      </c>
      <c r="I24" s="257">
        <v>182489</v>
      </c>
      <c r="J24" s="11">
        <v>57090.42</v>
      </c>
      <c r="K24" s="11">
        <v>14333.95</v>
      </c>
      <c r="L24" s="11">
        <v>54077.97</v>
      </c>
      <c r="M24" s="11">
        <v>39695.47</v>
      </c>
      <c r="N24" s="156">
        <v>24608.78</v>
      </c>
      <c r="O24" s="200">
        <v>189806.59</v>
      </c>
      <c r="P24" s="121">
        <v>113.7415586678725</v>
      </c>
      <c r="Q24" s="162">
        <v>22931.26999999999</v>
      </c>
      <c r="R24" s="336">
        <v>4.110325046558968</v>
      </c>
      <c r="S24" s="339">
        <v>0</v>
      </c>
      <c r="T24" s="82">
        <v>189806.59</v>
      </c>
      <c r="U24" s="247">
        <v>22931.26999999999</v>
      </c>
      <c r="V24" s="11">
        <v>113.7415586678725</v>
      </c>
      <c r="W24" s="147">
        <v>4.110325046558968</v>
      </c>
      <c r="X24" s="341">
        <v>20260.24</v>
      </c>
      <c r="Y24" s="343">
        <v>210067</v>
      </c>
      <c r="Z24" s="297">
        <v>27578</v>
      </c>
      <c r="AA24" s="305">
        <v>115.11214374565041</v>
      </c>
      <c r="AB24" s="309">
        <v>4.549070986183897</v>
      </c>
      <c r="AC24" s="87"/>
      <c r="AD24" s="63"/>
      <c r="AE24" s="63"/>
    </row>
    <row r="25" spans="1:31" ht="12.75">
      <c r="A25" s="52" t="s">
        <v>16</v>
      </c>
      <c r="B25" s="324">
        <v>33722</v>
      </c>
      <c r="C25" s="50">
        <v>10.2481</v>
      </c>
      <c r="D25" s="284">
        <v>3817.75</v>
      </c>
      <c r="E25" s="282">
        <v>52.2</v>
      </c>
      <c r="F25" s="329">
        <v>262455.32</v>
      </c>
      <c r="G25" s="266">
        <v>114027.37</v>
      </c>
      <c r="H25" s="267">
        <v>114027.37</v>
      </c>
      <c r="I25" s="257">
        <v>126361</v>
      </c>
      <c r="J25" s="11">
        <v>41690.92</v>
      </c>
      <c r="K25" s="11">
        <v>10855.83</v>
      </c>
      <c r="L25" s="11">
        <v>42391.29</v>
      </c>
      <c r="M25" s="11">
        <v>20154.69</v>
      </c>
      <c r="N25" s="156">
        <v>14304.07</v>
      </c>
      <c r="O25" s="200">
        <v>129396.8</v>
      </c>
      <c r="P25" s="121">
        <v>113.47872006519137</v>
      </c>
      <c r="Q25" s="162">
        <v>15369.430000000008</v>
      </c>
      <c r="R25" s="336">
        <v>3.8371626831148804</v>
      </c>
      <c r="S25" s="339">
        <v>0</v>
      </c>
      <c r="T25" s="82">
        <v>129396.8</v>
      </c>
      <c r="U25" s="247">
        <v>15369.430000000008</v>
      </c>
      <c r="V25" s="11">
        <v>113.47872006519137</v>
      </c>
      <c r="W25" s="147">
        <v>3.8371626831148804</v>
      </c>
      <c r="X25" s="341">
        <v>15881.84</v>
      </c>
      <c r="Y25" s="343">
        <v>145279</v>
      </c>
      <c r="Z25" s="297">
        <v>18918</v>
      </c>
      <c r="AA25" s="305">
        <v>114.97139148946273</v>
      </c>
      <c r="AB25" s="309">
        <v>4.30813712116719</v>
      </c>
      <c r="AC25" s="87"/>
      <c r="AD25" s="63"/>
      <c r="AE25" s="63"/>
    </row>
    <row r="26" spans="1:31" ht="12.75">
      <c r="A26" s="52" t="s">
        <v>17</v>
      </c>
      <c r="B26" s="324">
        <v>8325</v>
      </c>
      <c r="C26" s="50">
        <v>9.2983</v>
      </c>
      <c r="D26" s="284">
        <v>1122.75</v>
      </c>
      <c r="E26" s="282">
        <v>20.7</v>
      </c>
      <c r="F26" s="329">
        <v>266072.26</v>
      </c>
      <c r="G26" s="266">
        <v>48855.53</v>
      </c>
      <c r="H26" s="267">
        <v>48493.5</v>
      </c>
      <c r="I26" s="257">
        <v>52177</v>
      </c>
      <c r="J26" s="11">
        <v>10292.3</v>
      </c>
      <c r="K26" s="11">
        <v>9849.71</v>
      </c>
      <c r="L26" s="11">
        <v>12466.72</v>
      </c>
      <c r="M26" s="11">
        <v>7992.38</v>
      </c>
      <c r="N26" s="156">
        <v>14501.19</v>
      </c>
      <c r="O26" s="200">
        <v>55102.3</v>
      </c>
      <c r="P26" s="121">
        <v>112.78620864413918</v>
      </c>
      <c r="Q26" s="162">
        <v>6246.770000000004</v>
      </c>
      <c r="R26" s="336">
        <v>6.618894894894895</v>
      </c>
      <c r="S26" s="339">
        <v>-5152.300000000003</v>
      </c>
      <c r="T26" s="82">
        <v>49950</v>
      </c>
      <c r="U26" s="247">
        <v>1456.5</v>
      </c>
      <c r="V26" s="11">
        <v>103.00349531380495</v>
      </c>
      <c r="W26" s="147">
        <v>6</v>
      </c>
      <c r="X26" s="341">
        <v>4670.64</v>
      </c>
      <c r="Y26" s="343">
        <v>54621</v>
      </c>
      <c r="Z26" s="297">
        <v>2444</v>
      </c>
      <c r="AA26" s="305">
        <v>104.68405619334189</v>
      </c>
      <c r="AB26" s="309">
        <v>6.561081081081081</v>
      </c>
      <c r="AC26" s="87"/>
      <c r="AD26" s="63"/>
      <c r="AE26" s="63"/>
    </row>
    <row r="27" spans="1:31" ht="12.75">
      <c r="A27" s="52" t="s">
        <v>18</v>
      </c>
      <c r="B27" s="324">
        <v>22946</v>
      </c>
      <c r="C27" s="50">
        <v>3.2528</v>
      </c>
      <c r="D27" s="284">
        <v>2761.75</v>
      </c>
      <c r="E27" s="282">
        <v>29.3996</v>
      </c>
      <c r="F27" s="329">
        <v>125625.51</v>
      </c>
      <c r="G27" s="266">
        <v>70703.01</v>
      </c>
      <c r="H27" s="267">
        <v>71934</v>
      </c>
      <c r="I27" s="257">
        <v>80820</v>
      </c>
      <c r="J27" s="11">
        <v>28368.42</v>
      </c>
      <c r="K27" s="11">
        <v>3445.7</v>
      </c>
      <c r="L27" s="11">
        <v>30665.74</v>
      </c>
      <c r="M27" s="11">
        <v>11351.34</v>
      </c>
      <c r="N27" s="156">
        <v>6846.71</v>
      </c>
      <c r="O27" s="200">
        <v>80677.91</v>
      </c>
      <c r="P27" s="121">
        <v>114.10816880356298</v>
      </c>
      <c r="Q27" s="162">
        <v>9974.900000000009</v>
      </c>
      <c r="R27" s="336">
        <v>3.5159901507888085</v>
      </c>
      <c r="S27" s="339">
        <v>0</v>
      </c>
      <c r="T27" s="82">
        <v>80677.91</v>
      </c>
      <c r="U27" s="247">
        <v>8743.910000000003</v>
      </c>
      <c r="V27" s="11">
        <v>112.15546195123306</v>
      </c>
      <c r="W27" s="147">
        <v>3.5159901507888085</v>
      </c>
      <c r="X27" s="341">
        <v>11488.88</v>
      </c>
      <c r="Y27" s="343">
        <v>92167</v>
      </c>
      <c r="Z27" s="297">
        <v>11347</v>
      </c>
      <c r="AA27" s="305">
        <v>114.03984162336056</v>
      </c>
      <c r="AB27" s="309">
        <v>4.016691362328946</v>
      </c>
      <c r="AC27" s="87"/>
      <c r="AD27" s="63"/>
      <c r="AE27" s="63"/>
    </row>
    <row r="28" spans="1:31" ht="12.75">
      <c r="A28" s="52" t="s">
        <v>19</v>
      </c>
      <c r="B28" s="324">
        <v>21230</v>
      </c>
      <c r="C28" s="50">
        <v>5.6066</v>
      </c>
      <c r="D28" s="284">
        <v>2741.5</v>
      </c>
      <c r="E28" s="282">
        <v>32.9</v>
      </c>
      <c r="F28" s="329">
        <v>154013.38</v>
      </c>
      <c r="G28" s="266">
        <v>72506.07</v>
      </c>
      <c r="H28" s="267">
        <v>72506.07</v>
      </c>
      <c r="I28" s="257">
        <v>80935</v>
      </c>
      <c r="J28" s="11">
        <v>26246.91</v>
      </c>
      <c r="K28" s="11">
        <v>5939.08</v>
      </c>
      <c r="L28" s="11">
        <v>30440.89</v>
      </c>
      <c r="M28" s="11">
        <v>12702.86</v>
      </c>
      <c r="N28" s="156">
        <v>8393.88</v>
      </c>
      <c r="O28" s="200">
        <v>83723.62</v>
      </c>
      <c r="P28" s="121">
        <v>115.47118744678893</v>
      </c>
      <c r="Q28" s="162">
        <v>11217.549999999988</v>
      </c>
      <c r="R28" s="336">
        <v>3.943646726330664</v>
      </c>
      <c r="S28" s="339">
        <v>0</v>
      </c>
      <c r="T28" s="82">
        <v>83723.62</v>
      </c>
      <c r="U28" s="247">
        <v>11217.549999999988</v>
      </c>
      <c r="V28" s="11">
        <v>115.47118744678893</v>
      </c>
      <c r="W28" s="147">
        <v>3.943646726330664</v>
      </c>
      <c r="X28" s="341">
        <v>11404.64</v>
      </c>
      <c r="Y28" s="343">
        <v>95128</v>
      </c>
      <c r="Z28" s="297">
        <v>14193</v>
      </c>
      <c r="AA28" s="305">
        <v>117.53629455736086</v>
      </c>
      <c r="AB28" s="309">
        <v>4.480829015544042</v>
      </c>
      <c r="AC28" s="87"/>
      <c r="AD28" s="63"/>
      <c r="AE28" s="63"/>
    </row>
    <row r="29" spans="1:31" ht="12.75">
      <c r="A29" s="52" t="s">
        <v>20</v>
      </c>
      <c r="B29" s="324">
        <v>7095</v>
      </c>
      <c r="C29" s="50">
        <v>6.0025</v>
      </c>
      <c r="D29" s="284">
        <v>1181.25</v>
      </c>
      <c r="E29" s="282">
        <v>42.5</v>
      </c>
      <c r="F29" s="329">
        <v>122864.02</v>
      </c>
      <c r="G29" s="266">
        <v>44834.43</v>
      </c>
      <c r="H29" s="267">
        <v>40584.5</v>
      </c>
      <c r="I29" s="257">
        <v>44252</v>
      </c>
      <c r="J29" s="11">
        <v>8771.64</v>
      </c>
      <c r="K29" s="11">
        <v>6358.46</v>
      </c>
      <c r="L29" s="11">
        <v>13116.29</v>
      </c>
      <c r="M29" s="11">
        <v>16409.47</v>
      </c>
      <c r="N29" s="156">
        <v>6696.21</v>
      </c>
      <c r="O29" s="200">
        <v>51352.07</v>
      </c>
      <c r="P29" s="121">
        <v>114.53713139656286</v>
      </c>
      <c r="Q29" s="162">
        <v>6517.639999999999</v>
      </c>
      <c r="R29" s="336">
        <v>7.237782945736434</v>
      </c>
      <c r="S29" s="339">
        <v>-8782.07</v>
      </c>
      <c r="T29" s="82">
        <v>42570</v>
      </c>
      <c r="U29" s="247">
        <v>1985.5</v>
      </c>
      <c r="V29" s="11">
        <v>104.89226182409541</v>
      </c>
      <c r="W29" s="147">
        <v>6</v>
      </c>
      <c r="X29" s="341">
        <v>4914</v>
      </c>
      <c r="Y29" s="343">
        <v>47484</v>
      </c>
      <c r="Z29" s="297">
        <v>3232</v>
      </c>
      <c r="AA29" s="305">
        <v>107.30362469492904</v>
      </c>
      <c r="AB29" s="309">
        <v>6.692600422832981</v>
      </c>
      <c r="AC29" s="87"/>
      <c r="AD29" s="63"/>
      <c r="AE29" s="63"/>
    </row>
    <row r="30" spans="1:31" ht="12.75">
      <c r="A30" s="52" t="s">
        <v>21</v>
      </c>
      <c r="B30" s="324">
        <v>15486</v>
      </c>
      <c r="C30" s="50">
        <v>16.9384</v>
      </c>
      <c r="D30" s="284">
        <v>2167</v>
      </c>
      <c r="E30" s="282">
        <v>67.48</v>
      </c>
      <c r="F30" s="329">
        <v>514769.92</v>
      </c>
      <c r="G30" s="266">
        <v>101879.25</v>
      </c>
      <c r="H30" s="267">
        <v>87169.5</v>
      </c>
      <c r="I30" s="257">
        <v>94244</v>
      </c>
      <c r="J30" s="11">
        <v>19145.53</v>
      </c>
      <c r="K30" s="11">
        <v>17942.88</v>
      </c>
      <c r="L30" s="11">
        <v>24061.8</v>
      </c>
      <c r="M30" s="11">
        <v>26054.38</v>
      </c>
      <c r="N30" s="156">
        <v>28055.45</v>
      </c>
      <c r="O30" s="200">
        <v>115260.04</v>
      </c>
      <c r="P30" s="121">
        <v>113.13396987119555</v>
      </c>
      <c r="Q30" s="162">
        <v>13380.789999999994</v>
      </c>
      <c r="R30" s="336">
        <v>7.442854190882087</v>
      </c>
      <c r="S30" s="339">
        <v>-22344.039999999994</v>
      </c>
      <c r="T30" s="82">
        <v>92916</v>
      </c>
      <c r="U30" s="247">
        <v>5746.5</v>
      </c>
      <c r="V30" s="11">
        <v>106.5923287388364</v>
      </c>
      <c r="W30" s="147">
        <v>6</v>
      </c>
      <c r="X30" s="341">
        <v>9014.72</v>
      </c>
      <c r="Y30" s="343">
        <v>101931</v>
      </c>
      <c r="Z30" s="297">
        <v>7687</v>
      </c>
      <c r="AA30" s="305">
        <v>108.15648741564449</v>
      </c>
      <c r="AB30" s="309">
        <v>6.582138705927935</v>
      </c>
      <c r="AC30" s="87"/>
      <c r="AD30" s="63"/>
      <c r="AE30" s="63"/>
    </row>
    <row r="31" spans="1:31" ht="12.75">
      <c r="A31" s="124" t="s">
        <v>22</v>
      </c>
      <c r="B31" s="324">
        <v>10490</v>
      </c>
      <c r="C31" s="125">
        <v>10.1487</v>
      </c>
      <c r="D31" s="284">
        <v>1441.75</v>
      </c>
      <c r="E31" s="282">
        <v>34.6914</v>
      </c>
      <c r="F31" s="329">
        <v>255644.24</v>
      </c>
      <c r="G31" s="268">
        <v>58916.65</v>
      </c>
      <c r="H31" s="267">
        <v>58916.65</v>
      </c>
      <c r="I31" s="257">
        <v>63507</v>
      </c>
      <c r="J31" s="126">
        <v>12968.91</v>
      </c>
      <c r="K31" s="126">
        <v>10750.54</v>
      </c>
      <c r="L31" s="126">
        <v>16008.81</v>
      </c>
      <c r="M31" s="126">
        <v>13394.53</v>
      </c>
      <c r="N31" s="157">
        <v>13932.86</v>
      </c>
      <c r="O31" s="201">
        <v>67055.65</v>
      </c>
      <c r="P31" s="121">
        <v>113.81443106490269</v>
      </c>
      <c r="Q31" s="162">
        <v>8138.999999999993</v>
      </c>
      <c r="R31" s="336">
        <v>6.392340324118207</v>
      </c>
      <c r="S31" s="339">
        <v>-4115.649999999994</v>
      </c>
      <c r="T31" s="82">
        <v>62940</v>
      </c>
      <c r="U31" s="248">
        <v>4023.3499999999985</v>
      </c>
      <c r="V31" s="126">
        <v>106.82888453433792</v>
      </c>
      <c r="W31" s="148">
        <v>6</v>
      </c>
      <c r="X31" s="341">
        <v>5997.68</v>
      </c>
      <c r="Y31" s="343">
        <v>68938</v>
      </c>
      <c r="Z31" s="297">
        <v>5431</v>
      </c>
      <c r="AA31" s="305">
        <v>108.55181318594799</v>
      </c>
      <c r="AB31" s="309">
        <v>6.5717826501429935</v>
      </c>
      <c r="AC31" s="87"/>
      <c r="AD31" s="63"/>
      <c r="AE31" s="63"/>
    </row>
    <row r="32" spans="1:31" ht="13.5" thickBot="1">
      <c r="A32" s="67" t="s">
        <v>23</v>
      </c>
      <c r="B32" s="325">
        <v>13088</v>
      </c>
      <c r="C32" s="129">
        <v>15.6205</v>
      </c>
      <c r="D32" s="290">
        <v>2002.25</v>
      </c>
      <c r="E32" s="283">
        <v>28.4848</v>
      </c>
      <c r="F32" s="330">
        <v>273543.51</v>
      </c>
      <c r="G32" s="269">
        <v>70749.21</v>
      </c>
      <c r="H32" s="270">
        <v>70749.21</v>
      </c>
      <c r="I32" s="258">
        <v>77214</v>
      </c>
      <c r="J32" s="47">
        <v>16180.85</v>
      </c>
      <c r="K32" s="47">
        <v>16546.83</v>
      </c>
      <c r="L32" s="47">
        <v>22232.46</v>
      </c>
      <c r="M32" s="47">
        <v>10998.13</v>
      </c>
      <c r="N32" s="158">
        <v>14908.38</v>
      </c>
      <c r="O32" s="202">
        <v>80866.65</v>
      </c>
      <c r="P32" s="123">
        <v>114.30042823093005</v>
      </c>
      <c r="Q32" s="164">
        <v>10117.439999999988</v>
      </c>
      <c r="R32" s="337">
        <v>6.178686583129584</v>
      </c>
      <c r="S32" s="340">
        <v>-2338.649999999994</v>
      </c>
      <c r="T32" s="130">
        <v>78528</v>
      </c>
      <c r="U32" s="249">
        <v>7778.789999999994</v>
      </c>
      <c r="V32" s="47">
        <v>110.99487895341869</v>
      </c>
      <c r="W32" s="149">
        <v>6</v>
      </c>
      <c r="X32" s="346">
        <v>8329.36</v>
      </c>
      <c r="Y32" s="344">
        <v>86857</v>
      </c>
      <c r="Z32" s="298">
        <v>9643</v>
      </c>
      <c r="AA32" s="306">
        <v>112.48866785816043</v>
      </c>
      <c r="AB32" s="310">
        <v>6.636384474327628</v>
      </c>
      <c r="AC32" s="87"/>
      <c r="AD32" s="63"/>
      <c r="AE32" s="63"/>
    </row>
    <row r="33" spans="1:31" ht="12.75">
      <c r="A33" s="127" t="s">
        <v>25</v>
      </c>
      <c r="B33" s="323">
        <v>2336</v>
      </c>
      <c r="C33" s="291">
        <v>6.8344</v>
      </c>
      <c r="D33" s="288">
        <v>430.25</v>
      </c>
      <c r="E33" s="289">
        <v>20.1</v>
      </c>
      <c r="F33" s="328">
        <v>75882.34</v>
      </c>
      <c r="G33" s="264">
        <v>24129.48</v>
      </c>
      <c r="H33" s="271">
        <v>15268</v>
      </c>
      <c r="I33" s="256">
        <v>16594</v>
      </c>
      <c r="J33" s="122">
        <v>2888.03</v>
      </c>
      <c r="K33" s="122">
        <v>7239.69</v>
      </c>
      <c r="L33" s="122">
        <v>4777.38</v>
      </c>
      <c r="M33" s="122">
        <v>7760.71</v>
      </c>
      <c r="N33" s="128">
        <v>4135.66</v>
      </c>
      <c r="O33" s="199">
        <v>26801.47</v>
      </c>
      <c r="P33" s="120">
        <v>111.07354986514422</v>
      </c>
      <c r="Q33" s="163">
        <v>2671.9900000000016</v>
      </c>
      <c r="R33" s="335">
        <v>11.473232020547945</v>
      </c>
      <c r="S33" s="338">
        <v>-12785.470000000001</v>
      </c>
      <c r="T33" s="187">
        <v>14016</v>
      </c>
      <c r="U33" s="245">
        <v>-1252</v>
      </c>
      <c r="V33" s="14">
        <v>91.79984280848834</v>
      </c>
      <c r="W33" s="146">
        <v>6</v>
      </c>
      <c r="X33" s="345">
        <v>1789.84</v>
      </c>
      <c r="Y33" s="342">
        <v>15806</v>
      </c>
      <c r="Z33" s="296">
        <v>-788</v>
      </c>
      <c r="AA33" s="304">
        <v>95.25129564902977</v>
      </c>
      <c r="AB33" s="308">
        <v>6.766267123287672</v>
      </c>
      <c r="AC33" s="87"/>
      <c r="AD33" s="63"/>
      <c r="AE33" s="63"/>
    </row>
    <row r="34" spans="1:31" ht="12.75">
      <c r="A34" s="52" t="s">
        <v>26</v>
      </c>
      <c r="B34" s="324">
        <v>733</v>
      </c>
      <c r="C34" s="53">
        <v>2.7739</v>
      </c>
      <c r="D34" s="284"/>
      <c r="E34" s="282">
        <v>11.11</v>
      </c>
      <c r="F34" s="329">
        <v>31934.72</v>
      </c>
      <c r="G34" s="266">
        <v>8312.17</v>
      </c>
      <c r="H34" s="267">
        <v>3938</v>
      </c>
      <c r="I34" s="257">
        <v>3938</v>
      </c>
      <c r="J34" s="11">
        <v>906.22</v>
      </c>
      <c r="K34" s="11">
        <v>2938.4</v>
      </c>
      <c r="L34" s="11">
        <v>0</v>
      </c>
      <c r="M34" s="11">
        <v>4289.63</v>
      </c>
      <c r="N34" s="95">
        <v>1740.47</v>
      </c>
      <c r="O34" s="200">
        <v>9874.72</v>
      </c>
      <c r="P34" s="121">
        <v>118.79834026493683</v>
      </c>
      <c r="Q34" s="162">
        <v>1562.5499999999993</v>
      </c>
      <c r="R34" s="336">
        <v>13.471650750341063</v>
      </c>
      <c r="S34" s="339">
        <v>-5476.719999999999</v>
      </c>
      <c r="T34" s="82">
        <v>4398</v>
      </c>
      <c r="U34" s="246">
        <v>460</v>
      </c>
      <c r="V34" s="11">
        <v>111.6810563737938</v>
      </c>
      <c r="W34" s="147">
        <v>6</v>
      </c>
      <c r="X34" s="341">
        <v>0</v>
      </c>
      <c r="Y34" s="343">
        <v>4398</v>
      </c>
      <c r="Z34" s="297">
        <v>460</v>
      </c>
      <c r="AA34" s="305">
        <v>111.6810563737938</v>
      </c>
      <c r="AB34" s="309">
        <v>6</v>
      </c>
      <c r="AC34" s="87"/>
      <c r="AD34" s="63"/>
      <c r="AE34" s="63"/>
    </row>
    <row r="35" spans="1:31" ht="12.75">
      <c r="A35" s="52" t="s">
        <v>27</v>
      </c>
      <c r="B35" s="324">
        <v>1806</v>
      </c>
      <c r="C35" s="53">
        <v>3.3798</v>
      </c>
      <c r="D35" s="284">
        <v>102</v>
      </c>
      <c r="E35" s="282">
        <v>6.7</v>
      </c>
      <c r="F35" s="329">
        <v>60790.36</v>
      </c>
      <c r="G35" s="266">
        <v>11218.76</v>
      </c>
      <c r="H35" s="267">
        <v>10147.5</v>
      </c>
      <c r="I35" s="257">
        <v>10458</v>
      </c>
      <c r="J35" s="11">
        <v>2232.78</v>
      </c>
      <c r="K35" s="11">
        <v>3580.23</v>
      </c>
      <c r="L35" s="11">
        <v>1132.58</v>
      </c>
      <c r="M35" s="11">
        <v>2586.9</v>
      </c>
      <c r="N35" s="95">
        <v>3313.13</v>
      </c>
      <c r="O35" s="200">
        <v>12845.62</v>
      </c>
      <c r="P35" s="121">
        <v>114.50124612702295</v>
      </c>
      <c r="Q35" s="162">
        <v>1626.8600000000006</v>
      </c>
      <c r="R35" s="336">
        <v>7.1127464008859365</v>
      </c>
      <c r="S35" s="339">
        <v>-2009.6200000000008</v>
      </c>
      <c r="T35" s="82">
        <v>10836</v>
      </c>
      <c r="U35" s="246">
        <v>688.5</v>
      </c>
      <c r="V35" s="11">
        <v>106.78492239467849</v>
      </c>
      <c r="W35" s="147">
        <v>6</v>
      </c>
      <c r="X35" s="341">
        <v>424.32</v>
      </c>
      <c r="Y35" s="343">
        <v>11260</v>
      </c>
      <c r="Z35" s="297">
        <v>802</v>
      </c>
      <c r="AA35" s="305">
        <v>107.66877031937273</v>
      </c>
      <c r="AB35" s="309">
        <v>6.234772978959025</v>
      </c>
      <c r="AC35" s="87"/>
      <c r="AD35" s="63"/>
      <c r="AE35" s="63"/>
    </row>
    <row r="36" spans="1:31" ht="12.75">
      <c r="A36" s="52" t="s">
        <v>28</v>
      </c>
      <c r="B36" s="324">
        <v>11432</v>
      </c>
      <c r="C36" s="53">
        <v>10.1836</v>
      </c>
      <c r="D36" s="284">
        <v>1848</v>
      </c>
      <c r="E36" s="282">
        <v>65.15</v>
      </c>
      <c r="F36" s="329">
        <v>216749.53</v>
      </c>
      <c r="G36" s="266">
        <v>72019.29</v>
      </c>
      <c r="H36" s="267">
        <v>66528</v>
      </c>
      <c r="I36" s="257">
        <v>72230</v>
      </c>
      <c r="J36" s="11">
        <v>14133.52</v>
      </c>
      <c r="K36" s="11">
        <v>10787.51</v>
      </c>
      <c r="L36" s="11">
        <v>20519.71</v>
      </c>
      <c r="M36" s="11">
        <v>25154.75</v>
      </c>
      <c r="N36" s="95">
        <v>11813.06</v>
      </c>
      <c r="O36" s="200">
        <v>82408.55</v>
      </c>
      <c r="P36" s="121">
        <v>114.42566290225855</v>
      </c>
      <c r="Q36" s="162">
        <v>10389.26000000001</v>
      </c>
      <c r="R36" s="336">
        <v>7.2085855493352</v>
      </c>
      <c r="S36" s="339">
        <v>-13816.550000000003</v>
      </c>
      <c r="T36" s="82">
        <v>68592</v>
      </c>
      <c r="U36" s="246">
        <v>2064</v>
      </c>
      <c r="V36" s="11">
        <v>103.1024531024531</v>
      </c>
      <c r="W36" s="147">
        <v>6</v>
      </c>
      <c r="X36" s="341">
        <v>7687.68</v>
      </c>
      <c r="Y36" s="343">
        <v>76280</v>
      </c>
      <c r="Z36" s="297">
        <v>4050</v>
      </c>
      <c r="AA36" s="305">
        <v>105.60708846739581</v>
      </c>
      <c r="AB36" s="309">
        <v>6.672498250524843</v>
      </c>
      <c r="AC36" s="87"/>
      <c r="AD36" s="63"/>
      <c r="AE36" s="63"/>
    </row>
    <row r="37" spans="1:31" ht="12.75">
      <c r="A37" s="52" t="s">
        <v>29</v>
      </c>
      <c r="B37" s="324">
        <v>3595</v>
      </c>
      <c r="C37" s="53">
        <v>7.3794</v>
      </c>
      <c r="D37" s="284">
        <v>599.25</v>
      </c>
      <c r="E37" s="282">
        <v>25.6</v>
      </c>
      <c r="F37" s="329">
        <v>121754.67</v>
      </c>
      <c r="G37" s="266">
        <v>31232.05</v>
      </c>
      <c r="H37" s="267">
        <v>20229</v>
      </c>
      <c r="I37" s="257">
        <v>22203</v>
      </c>
      <c r="J37" s="11">
        <v>4444.54</v>
      </c>
      <c r="K37" s="11">
        <v>7817.01</v>
      </c>
      <c r="L37" s="11">
        <v>6653.91</v>
      </c>
      <c r="M37" s="11">
        <v>9884.29</v>
      </c>
      <c r="N37" s="95">
        <v>6635.75</v>
      </c>
      <c r="O37" s="200">
        <v>35435.5</v>
      </c>
      <c r="P37" s="121">
        <v>113.45877071790036</v>
      </c>
      <c r="Q37" s="162">
        <v>4203.450000000001</v>
      </c>
      <c r="R37" s="336">
        <v>9.856884561891516</v>
      </c>
      <c r="S37" s="339">
        <v>-13865.5</v>
      </c>
      <c r="T37" s="82">
        <v>21570</v>
      </c>
      <c r="U37" s="246">
        <v>1341</v>
      </c>
      <c r="V37" s="11">
        <v>106.62909684116862</v>
      </c>
      <c r="W37" s="147">
        <v>6</v>
      </c>
      <c r="X37" s="341">
        <v>2492.88</v>
      </c>
      <c r="Y37" s="343">
        <v>24063</v>
      </c>
      <c r="Z37" s="297">
        <v>1860</v>
      </c>
      <c r="AA37" s="305">
        <v>108.37724631806513</v>
      </c>
      <c r="AB37" s="309">
        <v>6.69346314325452</v>
      </c>
      <c r="AC37" s="87"/>
      <c r="AD37" s="63"/>
      <c r="AE37" s="63"/>
    </row>
    <row r="38" spans="1:31" ht="12.75">
      <c r="A38" s="52" t="s">
        <v>30</v>
      </c>
      <c r="B38" s="324">
        <v>4825</v>
      </c>
      <c r="C38" s="53">
        <v>4.9893</v>
      </c>
      <c r="D38" s="284">
        <v>665</v>
      </c>
      <c r="E38" s="282">
        <v>7.58</v>
      </c>
      <c r="F38" s="329">
        <v>130140.24</v>
      </c>
      <c r="G38" s="266">
        <v>24785.58</v>
      </c>
      <c r="H38" s="267">
        <v>24785.58</v>
      </c>
      <c r="I38" s="257">
        <v>26838</v>
      </c>
      <c r="J38" s="11">
        <v>5965.21</v>
      </c>
      <c r="K38" s="11">
        <v>5285.18</v>
      </c>
      <c r="L38" s="11">
        <v>7383.98</v>
      </c>
      <c r="M38" s="11">
        <v>2926.68</v>
      </c>
      <c r="N38" s="95">
        <v>7092.77</v>
      </c>
      <c r="O38" s="200">
        <v>28653.82</v>
      </c>
      <c r="P38" s="121">
        <v>115.60681654413574</v>
      </c>
      <c r="Q38" s="162">
        <v>3868.239999999998</v>
      </c>
      <c r="R38" s="336">
        <v>5.9386155440414505</v>
      </c>
      <c r="S38" s="339">
        <v>0</v>
      </c>
      <c r="T38" s="82">
        <v>28653.82</v>
      </c>
      <c r="U38" s="246">
        <v>3868.239999999998</v>
      </c>
      <c r="V38" s="11">
        <v>115.60681654413574</v>
      </c>
      <c r="W38" s="147">
        <v>5.9386155440414505</v>
      </c>
      <c r="X38" s="341">
        <v>2766.4</v>
      </c>
      <c r="Y38" s="343">
        <v>31420</v>
      </c>
      <c r="Z38" s="297">
        <v>4582</v>
      </c>
      <c r="AA38" s="305">
        <v>117.07280721365227</v>
      </c>
      <c r="AB38" s="309">
        <v>6.511917098445596</v>
      </c>
      <c r="AC38" s="87"/>
      <c r="AD38" s="63"/>
      <c r="AE38" s="63"/>
    </row>
    <row r="39" spans="1:31" ht="12.75">
      <c r="A39" s="52" t="s">
        <v>31</v>
      </c>
      <c r="B39" s="324">
        <v>3612</v>
      </c>
      <c r="C39" s="53">
        <v>4.6604</v>
      </c>
      <c r="D39" s="284">
        <v>323.25</v>
      </c>
      <c r="E39" s="282">
        <v>4.1307</v>
      </c>
      <c r="F39" s="329">
        <v>93187</v>
      </c>
      <c r="G39" s="266">
        <v>17133.06</v>
      </c>
      <c r="H39" s="267">
        <v>17133.06</v>
      </c>
      <c r="I39" s="257">
        <v>18135</v>
      </c>
      <c r="J39" s="11">
        <v>4465.56</v>
      </c>
      <c r="K39" s="11">
        <v>4936.77</v>
      </c>
      <c r="L39" s="11">
        <v>3589.28</v>
      </c>
      <c r="M39" s="11">
        <v>1594.88</v>
      </c>
      <c r="N39" s="95">
        <v>5078.78</v>
      </c>
      <c r="O39" s="200">
        <v>19665.27</v>
      </c>
      <c r="P39" s="121">
        <v>114.77967158230928</v>
      </c>
      <c r="Q39" s="162">
        <v>2532.209999999999</v>
      </c>
      <c r="R39" s="336">
        <v>5.444426910299003</v>
      </c>
      <c r="S39" s="339">
        <v>0</v>
      </c>
      <c r="T39" s="82">
        <v>19665.27</v>
      </c>
      <c r="U39" s="246">
        <v>2532.209999999999</v>
      </c>
      <c r="V39" s="11">
        <v>114.77967158230928</v>
      </c>
      <c r="W39" s="147">
        <v>5.444426910299003</v>
      </c>
      <c r="X39" s="341">
        <v>1344.72</v>
      </c>
      <c r="Y39" s="343">
        <v>21010</v>
      </c>
      <c r="Z39" s="297">
        <v>2875</v>
      </c>
      <c r="AA39" s="305">
        <v>115.85332230493522</v>
      </c>
      <c r="AB39" s="309">
        <v>5.81672203765227</v>
      </c>
      <c r="AC39" s="87"/>
      <c r="AD39" s="63"/>
      <c r="AE39" s="63"/>
    </row>
    <row r="40" spans="1:31" ht="12.75">
      <c r="A40" s="52" t="s">
        <v>32</v>
      </c>
      <c r="B40" s="324">
        <v>2769</v>
      </c>
      <c r="C40" s="53">
        <v>5.7589</v>
      </c>
      <c r="D40" s="284">
        <v>495.25</v>
      </c>
      <c r="E40" s="282">
        <v>32.5</v>
      </c>
      <c r="F40" s="329">
        <v>151205.1</v>
      </c>
      <c r="G40" s="266">
        <v>31343.35</v>
      </c>
      <c r="H40" s="267">
        <v>15262.5</v>
      </c>
      <c r="I40" s="257">
        <v>16827</v>
      </c>
      <c r="J40" s="11">
        <v>3423.35</v>
      </c>
      <c r="K40" s="11">
        <v>6100.42</v>
      </c>
      <c r="L40" s="11">
        <v>5499.13</v>
      </c>
      <c r="M40" s="11">
        <v>12548.42</v>
      </c>
      <c r="N40" s="95">
        <v>8240.82</v>
      </c>
      <c r="O40" s="200">
        <v>35812.14</v>
      </c>
      <c r="P40" s="121">
        <v>114.25753788283639</v>
      </c>
      <c r="Q40" s="162">
        <v>4468.790000000001</v>
      </c>
      <c r="R40" s="336">
        <v>12.933239436619719</v>
      </c>
      <c r="S40" s="339">
        <v>-19198.14</v>
      </c>
      <c r="T40" s="82">
        <v>16614</v>
      </c>
      <c r="U40" s="246">
        <v>1351.5</v>
      </c>
      <c r="V40" s="11">
        <v>108.85503685503686</v>
      </c>
      <c r="W40" s="147">
        <v>6</v>
      </c>
      <c r="X40" s="341">
        <v>2060.24</v>
      </c>
      <c r="Y40" s="343">
        <v>18674</v>
      </c>
      <c r="Z40" s="297">
        <v>1847</v>
      </c>
      <c r="AA40" s="305">
        <v>110.97640696499673</v>
      </c>
      <c r="AB40" s="309">
        <v>6.7439508847959555</v>
      </c>
      <c r="AC40" s="87"/>
      <c r="AD40" s="63"/>
      <c r="AE40" s="63"/>
    </row>
    <row r="41" spans="1:31" ht="12.75">
      <c r="A41" s="52" t="s">
        <v>33</v>
      </c>
      <c r="B41" s="324">
        <v>3965</v>
      </c>
      <c r="C41" s="53">
        <v>8.6008</v>
      </c>
      <c r="D41" s="284">
        <v>682.5</v>
      </c>
      <c r="E41" s="282">
        <v>10</v>
      </c>
      <c r="F41" s="329">
        <v>146742.97</v>
      </c>
      <c r="G41" s="266">
        <v>29337.72</v>
      </c>
      <c r="H41" s="267">
        <v>22335.5</v>
      </c>
      <c r="I41" s="257">
        <v>24501</v>
      </c>
      <c r="J41" s="11">
        <v>4901.98</v>
      </c>
      <c r="K41" s="11">
        <v>9110.85</v>
      </c>
      <c r="L41" s="11">
        <v>7578.3</v>
      </c>
      <c r="M41" s="11">
        <v>3861.05</v>
      </c>
      <c r="N41" s="95">
        <v>7997.63</v>
      </c>
      <c r="O41" s="200">
        <v>33449.81</v>
      </c>
      <c r="P41" s="121">
        <v>114.01639254856886</v>
      </c>
      <c r="Q41" s="162">
        <v>4112.0899999999965</v>
      </c>
      <c r="R41" s="336">
        <v>8.436269861286254</v>
      </c>
      <c r="S41" s="339">
        <v>-9659.809999999998</v>
      </c>
      <c r="T41" s="82">
        <v>23790</v>
      </c>
      <c r="U41" s="246">
        <v>1454.5</v>
      </c>
      <c r="V41" s="11">
        <v>106.51205480065367</v>
      </c>
      <c r="W41" s="147">
        <v>6</v>
      </c>
      <c r="X41" s="341">
        <v>2839.2</v>
      </c>
      <c r="Y41" s="343">
        <v>26629</v>
      </c>
      <c r="Z41" s="297">
        <v>2128</v>
      </c>
      <c r="AA41" s="305">
        <v>108.68535978123342</v>
      </c>
      <c r="AB41" s="309">
        <v>6.716015132408575</v>
      </c>
      <c r="AC41" s="87"/>
      <c r="AD41" s="63"/>
      <c r="AE41" s="63"/>
    </row>
    <row r="42" spans="1:31" ht="12.75">
      <c r="A42" s="52" t="s">
        <v>34</v>
      </c>
      <c r="B42" s="324">
        <v>3686</v>
      </c>
      <c r="C42" s="53">
        <v>5.8968</v>
      </c>
      <c r="D42" s="284">
        <v>779.75</v>
      </c>
      <c r="E42" s="282">
        <v>12.4459</v>
      </c>
      <c r="F42" s="329">
        <v>203608.43</v>
      </c>
      <c r="G42" s="266">
        <v>31158.95</v>
      </c>
      <c r="H42" s="267">
        <v>21268.5</v>
      </c>
      <c r="I42" s="257">
        <v>23761</v>
      </c>
      <c r="J42" s="11">
        <v>4557.05</v>
      </c>
      <c r="K42" s="11">
        <v>6246.49</v>
      </c>
      <c r="L42" s="11">
        <v>8658.14</v>
      </c>
      <c r="M42" s="11">
        <v>4805.43</v>
      </c>
      <c r="N42" s="95">
        <v>11096.85</v>
      </c>
      <c r="O42" s="200">
        <v>35363.96</v>
      </c>
      <c r="P42" s="121">
        <v>113.49535205775547</v>
      </c>
      <c r="Q42" s="162">
        <v>4205.009999999998</v>
      </c>
      <c r="R42" s="336">
        <v>9.59412913727618</v>
      </c>
      <c r="S42" s="339">
        <v>-13247.96</v>
      </c>
      <c r="T42" s="82">
        <v>22116</v>
      </c>
      <c r="U42" s="246">
        <v>847.5</v>
      </c>
      <c r="V42" s="11">
        <v>103.98476620354045</v>
      </c>
      <c r="W42" s="147">
        <v>6</v>
      </c>
      <c r="X42" s="341">
        <v>3243.76</v>
      </c>
      <c r="Y42" s="343">
        <v>25360</v>
      </c>
      <c r="Z42" s="297">
        <v>1599</v>
      </c>
      <c r="AA42" s="305">
        <v>106.72951475106267</v>
      </c>
      <c r="AB42" s="309">
        <v>6.880086814975583</v>
      </c>
      <c r="AC42" s="87"/>
      <c r="AD42" s="63"/>
      <c r="AE42" s="63"/>
    </row>
    <row r="43" spans="1:31" ht="12.75">
      <c r="A43" s="52" t="s">
        <v>35</v>
      </c>
      <c r="B43" s="324">
        <v>1618</v>
      </c>
      <c r="C43" s="53">
        <v>3.7557</v>
      </c>
      <c r="D43" s="284">
        <v>183.25</v>
      </c>
      <c r="E43" s="282">
        <v>7.6</v>
      </c>
      <c r="F43" s="329">
        <v>56810.44</v>
      </c>
      <c r="G43" s="266">
        <v>12299.72</v>
      </c>
      <c r="H43" s="267">
        <v>8981.5</v>
      </c>
      <c r="I43" s="257">
        <v>9574</v>
      </c>
      <c r="J43" s="11">
        <v>2000.35</v>
      </c>
      <c r="K43" s="11">
        <v>3978.42</v>
      </c>
      <c r="L43" s="11">
        <v>2034.76</v>
      </c>
      <c r="M43" s="11">
        <v>2934.4</v>
      </c>
      <c r="N43" s="95">
        <v>3096.22</v>
      </c>
      <c r="O43" s="200">
        <v>14044.15</v>
      </c>
      <c r="P43" s="121">
        <v>114.18268058134657</v>
      </c>
      <c r="Q43" s="162">
        <v>1744.4300000000003</v>
      </c>
      <c r="R43" s="336">
        <v>8.679944375772559</v>
      </c>
      <c r="S43" s="339">
        <v>-4336.15</v>
      </c>
      <c r="T43" s="82">
        <v>9708</v>
      </c>
      <c r="U43" s="246">
        <v>726.5</v>
      </c>
      <c r="V43" s="11">
        <v>108.08884930134164</v>
      </c>
      <c r="W43" s="147">
        <v>6</v>
      </c>
      <c r="X43" s="341">
        <v>762.32</v>
      </c>
      <c r="Y43" s="343">
        <v>10470</v>
      </c>
      <c r="Z43" s="297">
        <v>896</v>
      </c>
      <c r="AA43" s="305">
        <v>109.35867975767704</v>
      </c>
      <c r="AB43" s="309">
        <v>6.470951792336217</v>
      </c>
      <c r="AC43" s="87"/>
      <c r="AD43" s="63"/>
      <c r="AE43" s="63"/>
    </row>
    <row r="44" spans="1:31" ht="12.75">
      <c r="A44" s="52" t="s">
        <v>36</v>
      </c>
      <c r="B44" s="324">
        <v>3871</v>
      </c>
      <c r="C44" s="53">
        <v>6.4982</v>
      </c>
      <c r="D44" s="284">
        <v>575.25</v>
      </c>
      <c r="E44" s="282">
        <v>33.6</v>
      </c>
      <c r="F44" s="329">
        <v>111100</v>
      </c>
      <c r="G44" s="266">
        <v>31661.84</v>
      </c>
      <c r="H44" s="267">
        <v>21659</v>
      </c>
      <c r="I44" s="257">
        <v>23233</v>
      </c>
      <c r="J44" s="11">
        <v>4785.76</v>
      </c>
      <c r="K44" s="11">
        <v>6883.56</v>
      </c>
      <c r="L44" s="11">
        <v>6387.42</v>
      </c>
      <c r="M44" s="11">
        <v>12973.13</v>
      </c>
      <c r="N44" s="95">
        <v>6055.06</v>
      </c>
      <c r="O44" s="200">
        <v>37084.93</v>
      </c>
      <c r="P44" s="121">
        <v>117.12815806030224</v>
      </c>
      <c r="Q44" s="162">
        <v>5423.09</v>
      </c>
      <c r="R44" s="336">
        <v>9.58019374838543</v>
      </c>
      <c r="S44" s="339">
        <v>-13858.93</v>
      </c>
      <c r="T44" s="82">
        <v>23226</v>
      </c>
      <c r="U44" s="246">
        <v>1567</v>
      </c>
      <c r="V44" s="11">
        <v>107.23486772242485</v>
      </c>
      <c r="W44" s="147">
        <v>6</v>
      </c>
      <c r="X44" s="341">
        <v>2393.04</v>
      </c>
      <c r="Y44" s="343">
        <v>25619</v>
      </c>
      <c r="Z44" s="297">
        <v>2386</v>
      </c>
      <c r="AA44" s="305">
        <v>110.26987474712693</v>
      </c>
      <c r="AB44" s="309">
        <v>6.618186515112374</v>
      </c>
      <c r="AC44" s="87"/>
      <c r="AD44" s="63"/>
      <c r="AE44" s="63"/>
    </row>
    <row r="45" spans="1:31" ht="12.75">
      <c r="A45" s="52" t="s">
        <v>37</v>
      </c>
      <c r="B45" s="324">
        <v>425</v>
      </c>
      <c r="C45" s="53">
        <v>4.9592</v>
      </c>
      <c r="D45" s="284"/>
      <c r="E45" s="282">
        <v>18.4</v>
      </c>
      <c r="F45" s="329">
        <v>24046.31</v>
      </c>
      <c r="G45" s="266">
        <v>12456.93</v>
      </c>
      <c r="H45" s="267">
        <v>2282.5</v>
      </c>
      <c r="I45" s="257">
        <v>2283</v>
      </c>
      <c r="J45" s="11">
        <v>525.43</v>
      </c>
      <c r="K45" s="11">
        <v>5253.29</v>
      </c>
      <c r="L45" s="11">
        <v>0</v>
      </c>
      <c r="M45" s="11">
        <v>7104.34</v>
      </c>
      <c r="N45" s="95">
        <v>1310.55</v>
      </c>
      <c r="O45" s="200">
        <v>14193.61</v>
      </c>
      <c r="P45" s="121">
        <v>113.94147675229772</v>
      </c>
      <c r="Q45" s="162">
        <v>1736.6800000000003</v>
      </c>
      <c r="R45" s="336">
        <v>33.39672941176471</v>
      </c>
      <c r="S45" s="339">
        <v>-11643.61</v>
      </c>
      <c r="T45" s="82">
        <v>2550</v>
      </c>
      <c r="U45" s="246">
        <v>267.5</v>
      </c>
      <c r="V45" s="11">
        <v>111.71960569550932</v>
      </c>
      <c r="W45" s="147">
        <v>6</v>
      </c>
      <c r="X45" s="341">
        <v>0</v>
      </c>
      <c r="Y45" s="343">
        <v>2550</v>
      </c>
      <c r="Z45" s="297">
        <v>267</v>
      </c>
      <c r="AA45" s="305">
        <v>111.69513797634691</v>
      </c>
      <c r="AB45" s="309">
        <v>6</v>
      </c>
      <c r="AC45" s="87"/>
      <c r="AD45" s="63"/>
      <c r="AE45" s="63"/>
    </row>
    <row r="46" spans="1:31" ht="12.75">
      <c r="A46" s="52" t="s">
        <v>38</v>
      </c>
      <c r="B46" s="324">
        <v>1093</v>
      </c>
      <c r="C46" s="53">
        <v>3.435</v>
      </c>
      <c r="D46" s="284">
        <v>26</v>
      </c>
      <c r="E46" s="282">
        <v>13.9718</v>
      </c>
      <c r="F46" s="329">
        <v>70607.21</v>
      </c>
      <c r="G46" s="266">
        <v>12708.44</v>
      </c>
      <c r="H46" s="267">
        <v>6149</v>
      </c>
      <c r="I46" s="257">
        <v>6229</v>
      </c>
      <c r="J46" s="11">
        <v>1351.29</v>
      </c>
      <c r="K46" s="11">
        <v>3638.7</v>
      </c>
      <c r="L46" s="11">
        <v>288.7</v>
      </c>
      <c r="M46" s="11">
        <v>5394.58</v>
      </c>
      <c r="N46" s="95">
        <v>3848.16</v>
      </c>
      <c r="O46" s="200">
        <v>14521.43</v>
      </c>
      <c r="P46" s="121">
        <v>114.26603107855881</v>
      </c>
      <c r="Q46" s="162">
        <v>1812.9899999999998</v>
      </c>
      <c r="R46" s="336">
        <v>13.285846294602013</v>
      </c>
      <c r="S46" s="339">
        <v>-7963.43</v>
      </c>
      <c r="T46" s="82">
        <v>6558</v>
      </c>
      <c r="U46" s="246">
        <v>409</v>
      </c>
      <c r="V46" s="11">
        <v>106.65148804683689</v>
      </c>
      <c r="W46" s="147">
        <v>6</v>
      </c>
      <c r="X46" s="341">
        <v>108.16</v>
      </c>
      <c r="Y46" s="343">
        <v>6666</v>
      </c>
      <c r="Z46" s="297">
        <v>437</v>
      </c>
      <c r="AA46" s="305">
        <v>107.01557232300529</v>
      </c>
      <c r="AB46" s="309">
        <v>6.098810612991766</v>
      </c>
      <c r="AC46" s="87"/>
      <c r="AD46" s="63"/>
      <c r="AE46" s="63"/>
    </row>
    <row r="47" spans="1:31" ht="12.75">
      <c r="A47" s="52" t="s">
        <v>39</v>
      </c>
      <c r="B47" s="324">
        <v>9404</v>
      </c>
      <c r="C47" s="53">
        <v>8.0977</v>
      </c>
      <c r="D47" s="284">
        <v>971</v>
      </c>
      <c r="E47" s="282">
        <v>23.67</v>
      </c>
      <c r="F47" s="329">
        <v>208316.85</v>
      </c>
      <c r="G47" s="266">
        <v>45254.52</v>
      </c>
      <c r="H47" s="267">
        <v>45254.52</v>
      </c>
      <c r="I47" s="257">
        <v>48337</v>
      </c>
      <c r="J47" s="11">
        <v>11626.28</v>
      </c>
      <c r="K47" s="11">
        <v>8577.91</v>
      </c>
      <c r="L47" s="11">
        <v>10781.73</v>
      </c>
      <c r="M47" s="11">
        <v>9139.11</v>
      </c>
      <c r="N47" s="95">
        <v>11353.47</v>
      </c>
      <c r="O47" s="200">
        <v>51478.5</v>
      </c>
      <c r="P47" s="121">
        <v>113.75327812558835</v>
      </c>
      <c r="Q47" s="162">
        <v>6223.980000000003</v>
      </c>
      <c r="R47" s="336">
        <v>5.474106763079541</v>
      </c>
      <c r="S47" s="339">
        <v>0</v>
      </c>
      <c r="T47" s="82">
        <v>51478.5</v>
      </c>
      <c r="U47" s="246">
        <v>6223.980000000003</v>
      </c>
      <c r="V47" s="11">
        <v>113.75327812558835</v>
      </c>
      <c r="W47" s="147">
        <v>5.474106763079541</v>
      </c>
      <c r="X47" s="341">
        <v>4039.36</v>
      </c>
      <c r="Y47" s="343">
        <v>55518</v>
      </c>
      <c r="Z47" s="297">
        <v>7181</v>
      </c>
      <c r="AA47" s="305">
        <v>114.85611436373793</v>
      </c>
      <c r="AB47" s="309">
        <v>5.903658017864738</v>
      </c>
      <c r="AC47" s="87"/>
      <c r="AD47" s="63"/>
      <c r="AE47" s="63"/>
    </row>
    <row r="48" spans="1:31" ht="12.75">
      <c r="A48" s="52" t="s">
        <v>40</v>
      </c>
      <c r="B48" s="324">
        <v>9900</v>
      </c>
      <c r="C48" s="53">
        <v>5.2349</v>
      </c>
      <c r="D48" s="284">
        <v>1113.25</v>
      </c>
      <c r="E48" s="282">
        <v>22.4</v>
      </c>
      <c r="F48" s="329">
        <v>196258.31</v>
      </c>
      <c r="G48" s="266">
        <v>43962.25</v>
      </c>
      <c r="H48" s="267">
        <v>43962.25</v>
      </c>
      <c r="I48" s="257">
        <v>47530</v>
      </c>
      <c r="J48" s="11">
        <v>12239.49</v>
      </c>
      <c r="K48" s="11">
        <v>5545.34</v>
      </c>
      <c r="L48" s="11">
        <v>12361.23</v>
      </c>
      <c r="M48" s="11">
        <v>8648.76</v>
      </c>
      <c r="N48" s="95">
        <v>10696.27</v>
      </c>
      <c r="O48" s="200">
        <v>49491.09</v>
      </c>
      <c r="P48" s="121">
        <v>112.57633537864874</v>
      </c>
      <c r="Q48" s="162">
        <v>5528.8399999999965</v>
      </c>
      <c r="R48" s="336">
        <v>4.999099999999999</v>
      </c>
      <c r="S48" s="339">
        <v>0</v>
      </c>
      <c r="T48" s="82">
        <v>49491.09</v>
      </c>
      <c r="U48" s="246">
        <v>5528.8399999999965</v>
      </c>
      <c r="V48" s="11">
        <v>112.57633537864874</v>
      </c>
      <c r="W48" s="147">
        <v>4.999099999999999</v>
      </c>
      <c r="X48" s="341">
        <v>4631.12</v>
      </c>
      <c r="Y48" s="343">
        <v>54122</v>
      </c>
      <c r="Z48" s="297">
        <v>6592</v>
      </c>
      <c r="AA48" s="305">
        <v>113.86913528297917</v>
      </c>
      <c r="AB48" s="309">
        <v>5.466868686868687</v>
      </c>
      <c r="AC48" s="87"/>
      <c r="AD48" s="63"/>
      <c r="AE48" s="63"/>
    </row>
    <row r="49" spans="1:31" ht="12.75">
      <c r="A49" s="52" t="s">
        <v>41</v>
      </c>
      <c r="B49" s="324">
        <v>2850</v>
      </c>
      <c r="C49" s="53">
        <v>8.2462</v>
      </c>
      <c r="D49" s="284">
        <v>409</v>
      </c>
      <c r="E49" s="282">
        <v>4.9942</v>
      </c>
      <c r="F49" s="329">
        <v>173447</v>
      </c>
      <c r="G49" s="266">
        <v>24712.98</v>
      </c>
      <c r="H49" s="267">
        <v>16329.5</v>
      </c>
      <c r="I49" s="257">
        <v>17641</v>
      </c>
      <c r="J49" s="11">
        <v>3523.49</v>
      </c>
      <c r="K49" s="11">
        <v>8735.22</v>
      </c>
      <c r="L49" s="11">
        <v>4541.43</v>
      </c>
      <c r="M49" s="11">
        <v>1928.29</v>
      </c>
      <c r="N49" s="95">
        <v>9453.03</v>
      </c>
      <c r="O49" s="200">
        <v>28181.46</v>
      </c>
      <c r="P49" s="121">
        <v>114.03505364387459</v>
      </c>
      <c r="Q49" s="162">
        <v>3468.4799999999996</v>
      </c>
      <c r="R49" s="336">
        <v>9.888231578947368</v>
      </c>
      <c r="S49" s="339">
        <v>-11081.46</v>
      </c>
      <c r="T49" s="82">
        <v>17100</v>
      </c>
      <c r="U49" s="246">
        <v>770.5</v>
      </c>
      <c r="V49" s="11">
        <v>104.71845433111852</v>
      </c>
      <c r="W49" s="147">
        <v>6</v>
      </c>
      <c r="X49" s="341">
        <v>1701.44</v>
      </c>
      <c r="Y49" s="343">
        <v>18801</v>
      </c>
      <c r="Z49" s="297">
        <v>1160</v>
      </c>
      <c r="AA49" s="305">
        <v>106.57559095289382</v>
      </c>
      <c r="AB49" s="309">
        <v>6.596842105263158</v>
      </c>
      <c r="AC49" s="87"/>
      <c r="AD49" s="63"/>
      <c r="AE49" s="63"/>
    </row>
    <row r="50" spans="1:31" ht="12.75">
      <c r="A50" s="52" t="s">
        <v>42</v>
      </c>
      <c r="B50" s="324">
        <v>821</v>
      </c>
      <c r="C50" s="53">
        <v>2.7162</v>
      </c>
      <c r="D50" s="284">
        <v>51</v>
      </c>
      <c r="E50" s="282">
        <v>10.81</v>
      </c>
      <c r="F50" s="329">
        <v>61572.24</v>
      </c>
      <c r="G50" s="266">
        <v>10528.89</v>
      </c>
      <c r="H50" s="267">
        <v>4636.5</v>
      </c>
      <c r="I50" s="257">
        <v>4801</v>
      </c>
      <c r="J50" s="11">
        <v>1015.01</v>
      </c>
      <c r="K50" s="11">
        <v>2877.28</v>
      </c>
      <c r="L50" s="11">
        <v>566.29</v>
      </c>
      <c r="M50" s="11">
        <v>4173.8</v>
      </c>
      <c r="N50" s="95">
        <v>3355.75</v>
      </c>
      <c r="O50" s="200">
        <v>11988.13</v>
      </c>
      <c r="P50" s="121">
        <v>113.85939068600774</v>
      </c>
      <c r="Q50" s="162">
        <v>1459.2399999999998</v>
      </c>
      <c r="R50" s="336">
        <v>14.601863580998781</v>
      </c>
      <c r="S50" s="339">
        <v>-7062.129999999999</v>
      </c>
      <c r="T50" s="82">
        <v>4926</v>
      </c>
      <c r="U50" s="246">
        <v>289.5</v>
      </c>
      <c r="V50" s="11">
        <v>106.24393400194111</v>
      </c>
      <c r="W50" s="147">
        <v>6</v>
      </c>
      <c r="X50" s="341">
        <v>212.16</v>
      </c>
      <c r="Y50" s="343">
        <v>5138</v>
      </c>
      <c r="Z50" s="297">
        <v>337</v>
      </c>
      <c r="AA50" s="305">
        <v>107.0193709643824</v>
      </c>
      <c r="AB50" s="309">
        <v>6.2582216808769795</v>
      </c>
      <c r="AC50" s="87"/>
      <c r="AD50" s="63"/>
      <c r="AE50" s="63"/>
    </row>
    <row r="51" spans="1:31" ht="12.75">
      <c r="A51" s="52" t="s">
        <v>43</v>
      </c>
      <c r="B51" s="324">
        <v>1372</v>
      </c>
      <c r="C51" s="53">
        <v>2.4748</v>
      </c>
      <c r="D51" s="284">
        <v>311</v>
      </c>
      <c r="E51" s="282">
        <v>13.6</v>
      </c>
      <c r="F51" s="329">
        <v>46674.02</v>
      </c>
      <c r="G51" s="266">
        <v>13942.07</v>
      </c>
      <c r="H51" s="267">
        <v>8310.5</v>
      </c>
      <c r="I51" s="257">
        <v>9373</v>
      </c>
      <c r="J51" s="11">
        <v>1696.22</v>
      </c>
      <c r="K51" s="11">
        <v>2621.56</v>
      </c>
      <c r="L51" s="11">
        <v>3453.26</v>
      </c>
      <c r="M51" s="11">
        <v>5251.03</v>
      </c>
      <c r="N51" s="95">
        <v>2543.78</v>
      </c>
      <c r="O51" s="200">
        <v>15565.85</v>
      </c>
      <c r="P51" s="121">
        <v>111.64662062376678</v>
      </c>
      <c r="Q51" s="162">
        <v>1623.7800000000007</v>
      </c>
      <c r="R51" s="336">
        <v>11.345371720116619</v>
      </c>
      <c r="S51" s="339">
        <v>-7333.85</v>
      </c>
      <c r="T51" s="82">
        <v>8232</v>
      </c>
      <c r="U51" s="246">
        <v>-78.5</v>
      </c>
      <c r="V51" s="11">
        <v>99.05541182840985</v>
      </c>
      <c r="W51" s="147">
        <v>6</v>
      </c>
      <c r="X51" s="341">
        <v>1293.76</v>
      </c>
      <c r="Y51" s="343">
        <v>9526</v>
      </c>
      <c r="Z51" s="297">
        <v>153</v>
      </c>
      <c r="AA51" s="305">
        <v>101.63234823428996</v>
      </c>
      <c r="AB51" s="309">
        <v>6.943148688046647</v>
      </c>
      <c r="AC51" s="87"/>
      <c r="AD51" s="63"/>
      <c r="AE51" s="63"/>
    </row>
    <row r="52" spans="1:31" ht="12.75">
      <c r="A52" s="52" t="s">
        <v>44</v>
      </c>
      <c r="B52" s="324">
        <v>2672</v>
      </c>
      <c r="C52" s="53">
        <v>3.6808</v>
      </c>
      <c r="D52" s="284">
        <v>498</v>
      </c>
      <c r="E52" s="282">
        <v>5.1322</v>
      </c>
      <c r="F52" s="329">
        <v>107087.03</v>
      </c>
      <c r="G52" s="266">
        <v>18649.46</v>
      </c>
      <c r="H52" s="267">
        <v>18480</v>
      </c>
      <c r="I52" s="257">
        <v>20059</v>
      </c>
      <c r="J52" s="11">
        <v>3303.43</v>
      </c>
      <c r="K52" s="11">
        <v>3899.08</v>
      </c>
      <c r="L52" s="11">
        <v>5529.66</v>
      </c>
      <c r="M52" s="11">
        <v>1981.57</v>
      </c>
      <c r="N52" s="95">
        <v>5836.35</v>
      </c>
      <c r="O52" s="200">
        <v>20550.09</v>
      </c>
      <c r="P52" s="121">
        <v>110.19134066080198</v>
      </c>
      <c r="Q52" s="162">
        <v>1900.630000000001</v>
      </c>
      <c r="R52" s="336">
        <v>7.690901946107784</v>
      </c>
      <c r="S52" s="339">
        <v>-4518.09</v>
      </c>
      <c r="T52" s="82">
        <v>16032</v>
      </c>
      <c r="U52" s="246">
        <v>-2448</v>
      </c>
      <c r="V52" s="11">
        <v>86.75324675324674</v>
      </c>
      <c r="W52" s="147">
        <v>6</v>
      </c>
      <c r="X52" s="341">
        <v>2071.68</v>
      </c>
      <c r="Y52" s="343">
        <v>18104</v>
      </c>
      <c r="Z52" s="297">
        <v>-1955</v>
      </c>
      <c r="AA52" s="305">
        <v>90.25375143327184</v>
      </c>
      <c r="AB52" s="309">
        <v>6.775449101796407</v>
      </c>
      <c r="AC52" s="87"/>
      <c r="AD52" s="63"/>
      <c r="AE52" s="63"/>
    </row>
    <row r="53" spans="1:31" ht="12.75">
      <c r="A53" s="52" t="s">
        <v>45</v>
      </c>
      <c r="B53" s="324">
        <v>316</v>
      </c>
      <c r="C53" s="53">
        <v>3.8085</v>
      </c>
      <c r="D53" s="284"/>
      <c r="E53" s="282">
        <v>9.0846</v>
      </c>
      <c r="F53" s="329">
        <v>30597</v>
      </c>
      <c r="G53" s="266">
        <v>8174.37</v>
      </c>
      <c r="H53" s="267">
        <v>1826</v>
      </c>
      <c r="I53" s="257">
        <v>1826</v>
      </c>
      <c r="J53" s="11">
        <v>390.67</v>
      </c>
      <c r="K53" s="11">
        <v>4034.35</v>
      </c>
      <c r="L53" s="11">
        <v>0</v>
      </c>
      <c r="M53" s="11">
        <v>3507.61</v>
      </c>
      <c r="N53" s="95">
        <v>1667.57</v>
      </c>
      <c r="O53" s="200">
        <v>9600.2</v>
      </c>
      <c r="P53" s="121">
        <v>117.44268977303452</v>
      </c>
      <c r="Q53" s="162">
        <v>1425.8300000000008</v>
      </c>
      <c r="R53" s="336">
        <v>30.380379746835445</v>
      </c>
      <c r="S53" s="339">
        <v>-7704.200000000001</v>
      </c>
      <c r="T53" s="82">
        <v>1896</v>
      </c>
      <c r="U53" s="246">
        <v>70</v>
      </c>
      <c r="V53" s="11">
        <v>103.83351588170866</v>
      </c>
      <c r="W53" s="147">
        <v>6</v>
      </c>
      <c r="X53" s="341">
        <v>0</v>
      </c>
      <c r="Y53" s="343">
        <v>1896</v>
      </c>
      <c r="Z53" s="297">
        <v>70</v>
      </c>
      <c r="AA53" s="305">
        <v>103.83351588170866</v>
      </c>
      <c r="AB53" s="309">
        <v>6</v>
      </c>
      <c r="AC53" s="87"/>
      <c r="AD53" s="63"/>
      <c r="AE53" s="63"/>
    </row>
    <row r="54" spans="1:31" ht="12.75">
      <c r="A54" s="52" t="s">
        <v>46</v>
      </c>
      <c r="B54" s="324">
        <v>5878</v>
      </c>
      <c r="C54" s="53">
        <v>1.7864</v>
      </c>
      <c r="D54" s="284">
        <v>677</v>
      </c>
      <c r="E54" s="282">
        <v>18.5592</v>
      </c>
      <c r="F54" s="329">
        <v>49631.57</v>
      </c>
      <c r="G54" s="266">
        <v>23276.26</v>
      </c>
      <c r="H54" s="267">
        <v>23276.26</v>
      </c>
      <c r="I54" s="257">
        <v>25459</v>
      </c>
      <c r="J54" s="11">
        <v>7267.04</v>
      </c>
      <c r="K54" s="11">
        <v>1892.34</v>
      </c>
      <c r="L54" s="11">
        <v>7517.23</v>
      </c>
      <c r="M54" s="11">
        <v>7165.8</v>
      </c>
      <c r="N54" s="95">
        <v>2704.97</v>
      </c>
      <c r="O54" s="200">
        <v>26547.38</v>
      </c>
      <c r="P54" s="121">
        <v>114.05346047861642</v>
      </c>
      <c r="Q54" s="162">
        <v>3271.1200000000026</v>
      </c>
      <c r="R54" s="336">
        <v>4.516396733582852</v>
      </c>
      <c r="S54" s="339">
        <v>0</v>
      </c>
      <c r="T54" s="82">
        <v>26547.38</v>
      </c>
      <c r="U54" s="246">
        <v>3271.1200000000026</v>
      </c>
      <c r="V54" s="11">
        <v>114.05346047861642</v>
      </c>
      <c r="W54" s="147">
        <v>4.516396733582852</v>
      </c>
      <c r="X54" s="341">
        <v>2816.32</v>
      </c>
      <c r="Y54" s="343">
        <v>29364</v>
      </c>
      <c r="Z54" s="297">
        <v>3905</v>
      </c>
      <c r="AA54" s="305">
        <v>115.33838721080953</v>
      </c>
      <c r="AB54" s="309">
        <v>4.9955767267778155</v>
      </c>
      <c r="AC54" s="87"/>
      <c r="AD54" s="63"/>
      <c r="AE54" s="63"/>
    </row>
    <row r="55" spans="1:31" ht="12.75">
      <c r="A55" s="52" t="s">
        <v>59</v>
      </c>
      <c r="B55" s="324">
        <v>589</v>
      </c>
      <c r="C55" s="53">
        <v>3.2747</v>
      </c>
      <c r="D55" s="284"/>
      <c r="E55" s="282">
        <v>2.0494</v>
      </c>
      <c r="F55" s="329">
        <v>49196.07</v>
      </c>
      <c r="G55" s="266">
        <v>7290.8</v>
      </c>
      <c r="H55" s="267">
        <v>3795</v>
      </c>
      <c r="I55" s="257">
        <v>3795</v>
      </c>
      <c r="J55" s="11">
        <v>728.19</v>
      </c>
      <c r="K55" s="11">
        <v>3468.9</v>
      </c>
      <c r="L55" s="11">
        <v>0</v>
      </c>
      <c r="M55" s="11">
        <v>791.28</v>
      </c>
      <c r="N55" s="95">
        <v>2681.23</v>
      </c>
      <c r="O55" s="200">
        <v>7669.6</v>
      </c>
      <c r="P55" s="121">
        <v>105.19558896143084</v>
      </c>
      <c r="Q55" s="162">
        <v>378.8000000000002</v>
      </c>
      <c r="R55" s="336">
        <v>13.021392190152802</v>
      </c>
      <c r="S55" s="339">
        <v>-4135.6</v>
      </c>
      <c r="T55" s="82">
        <v>3534</v>
      </c>
      <c r="U55" s="246">
        <v>-261</v>
      </c>
      <c r="V55" s="11">
        <v>93.12252964426877</v>
      </c>
      <c r="W55" s="147">
        <v>6</v>
      </c>
      <c r="X55" s="341">
        <v>0</v>
      </c>
      <c r="Y55" s="343">
        <v>3534</v>
      </c>
      <c r="Z55" s="297">
        <v>-261</v>
      </c>
      <c r="AA55" s="305">
        <v>93.12252964426877</v>
      </c>
      <c r="AB55" s="309">
        <v>6</v>
      </c>
      <c r="AC55" s="87"/>
      <c r="AD55" s="63"/>
      <c r="AE55" s="63"/>
    </row>
    <row r="56" spans="1:31" ht="12.75">
      <c r="A56" s="52" t="s">
        <v>47</v>
      </c>
      <c r="B56" s="324">
        <v>5381</v>
      </c>
      <c r="C56" s="53">
        <v>9.8783</v>
      </c>
      <c r="D56" s="284">
        <v>522.75</v>
      </c>
      <c r="E56" s="282">
        <v>18.7558</v>
      </c>
      <c r="F56" s="329">
        <v>211934.82</v>
      </c>
      <c r="G56" s="266">
        <v>36522.16</v>
      </c>
      <c r="H56" s="267">
        <v>30827.5</v>
      </c>
      <c r="I56" s="257">
        <v>32454</v>
      </c>
      <c r="J56" s="11">
        <v>6652.6</v>
      </c>
      <c r="K56" s="11">
        <v>10464.1</v>
      </c>
      <c r="L56" s="11">
        <v>5804.48</v>
      </c>
      <c r="M56" s="11">
        <v>7241.71</v>
      </c>
      <c r="N56" s="95">
        <v>11550.65</v>
      </c>
      <c r="O56" s="200">
        <v>41713.54</v>
      </c>
      <c r="P56" s="121">
        <v>114.21432905392233</v>
      </c>
      <c r="Q56" s="162">
        <v>5191.379999999997</v>
      </c>
      <c r="R56" s="336">
        <v>7.752005203493774</v>
      </c>
      <c r="S56" s="339">
        <v>-9427.54</v>
      </c>
      <c r="T56" s="82">
        <v>32286</v>
      </c>
      <c r="U56" s="246">
        <v>1458.5</v>
      </c>
      <c r="V56" s="11">
        <v>104.73116535560783</v>
      </c>
      <c r="W56" s="147">
        <v>6</v>
      </c>
      <c r="X56" s="341">
        <v>2174.64</v>
      </c>
      <c r="Y56" s="343">
        <v>34461</v>
      </c>
      <c r="Z56" s="297">
        <v>2007</v>
      </c>
      <c r="AA56" s="305">
        <v>106.18413754853022</v>
      </c>
      <c r="AB56" s="309">
        <v>6.4041999628321875</v>
      </c>
      <c r="AC56" s="87"/>
      <c r="AD56" s="63"/>
      <c r="AE56" s="63"/>
    </row>
    <row r="57" spans="1:31" ht="12.75">
      <c r="A57" s="52" t="s">
        <v>48</v>
      </c>
      <c r="B57" s="324">
        <v>2424</v>
      </c>
      <c r="C57" s="53">
        <v>3.798</v>
      </c>
      <c r="D57" s="284">
        <v>534.75</v>
      </c>
      <c r="E57" s="282">
        <v>23.5</v>
      </c>
      <c r="F57" s="329">
        <v>100468.36</v>
      </c>
      <c r="G57" s="266">
        <v>24424.72</v>
      </c>
      <c r="H57" s="267">
        <v>14228.5</v>
      </c>
      <c r="I57" s="257">
        <v>15989</v>
      </c>
      <c r="J57" s="11">
        <v>2996.82</v>
      </c>
      <c r="K57" s="11">
        <v>4023.23</v>
      </c>
      <c r="L57" s="11">
        <v>5937.72</v>
      </c>
      <c r="M57" s="11">
        <v>9073.47</v>
      </c>
      <c r="N57" s="95">
        <v>5475.62</v>
      </c>
      <c r="O57" s="200">
        <v>27506.86</v>
      </c>
      <c r="P57" s="121">
        <v>112.6189368803409</v>
      </c>
      <c r="Q57" s="162">
        <v>3082.1399999999994</v>
      </c>
      <c r="R57" s="336">
        <v>11.347714521452145</v>
      </c>
      <c r="S57" s="339">
        <v>-12962.86</v>
      </c>
      <c r="T57" s="82">
        <v>14544</v>
      </c>
      <c r="U57" s="246">
        <v>315.5</v>
      </c>
      <c r="V57" s="11">
        <v>102.21738060934041</v>
      </c>
      <c r="W57" s="147">
        <v>6</v>
      </c>
      <c r="X57" s="341">
        <v>2224.56</v>
      </c>
      <c r="Y57" s="343">
        <v>16769</v>
      </c>
      <c r="Z57" s="297">
        <v>780</v>
      </c>
      <c r="AA57" s="305">
        <v>104.87835386828444</v>
      </c>
      <c r="AB57" s="309">
        <v>6.917904290429043</v>
      </c>
      <c r="AC57" s="87"/>
      <c r="AD57" s="63"/>
      <c r="AE57" s="63"/>
    </row>
    <row r="58" spans="1:31" ht="12.75">
      <c r="A58" s="52" t="s">
        <v>49</v>
      </c>
      <c r="B58" s="324">
        <v>3735</v>
      </c>
      <c r="C58" s="53">
        <v>7.5907</v>
      </c>
      <c r="D58" s="284">
        <v>509</v>
      </c>
      <c r="E58" s="282">
        <v>19.2902</v>
      </c>
      <c r="F58" s="329">
        <v>172863.12</v>
      </c>
      <c r="G58" s="266">
        <v>30458.95</v>
      </c>
      <c r="H58" s="267">
        <v>20592</v>
      </c>
      <c r="I58" s="257">
        <v>22114</v>
      </c>
      <c r="J58" s="11">
        <v>4617.63</v>
      </c>
      <c r="K58" s="11">
        <v>8040.85</v>
      </c>
      <c r="L58" s="11">
        <v>5651.8</v>
      </c>
      <c r="M58" s="11">
        <v>7448.05</v>
      </c>
      <c r="N58" s="95">
        <v>9421.21</v>
      </c>
      <c r="O58" s="200">
        <v>35179.54</v>
      </c>
      <c r="P58" s="121">
        <v>115.49820331954976</v>
      </c>
      <c r="Q58" s="162">
        <v>4720.59</v>
      </c>
      <c r="R58" s="336">
        <v>9.418886211512717</v>
      </c>
      <c r="S58" s="339">
        <v>-12769.54</v>
      </c>
      <c r="T58" s="82">
        <v>22410</v>
      </c>
      <c r="U58" s="246">
        <v>1818</v>
      </c>
      <c r="V58" s="11">
        <v>108.82867132867133</v>
      </c>
      <c r="W58" s="147">
        <v>6</v>
      </c>
      <c r="X58" s="341">
        <v>2117.44</v>
      </c>
      <c r="Y58" s="343">
        <v>24527</v>
      </c>
      <c r="Z58" s="297">
        <v>2413</v>
      </c>
      <c r="AA58" s="305">
        <v>110.91163968526725</v>
      </c>
      <c r="AB58" s="309">
        <v>6.566800535475235</v>
      </c>
      <c r="AC58" s="87"/>
      <c r="AD58" s="63"/>
      <c r="AE58" s="63"/>
    </row>
    <row r="59" spans="1:31" ht="12.75">
      <c r="A59" s="52" t="s">
        <v>50</v>
      </c>
      <c r="B59" s="324">
        <v>6481</v>
      </c>
      <c r="C59" s="53">
        <v>5.1355</v>
      </c>
      <c r="D59" s="284">
        <v>877.25</v>
      </c>
      <c r="E59" s="282">
        <v>23.1329</v>
      </c>
      <c r="F59" s="329">
        <v>200454.32</v>
      </c>
      <c r="G59" s="266">
        <v>37971.36</v>
      </c>
      <c r="H59" s="267">
        <v>37971.36</v>
      </c>
      <c r="I59" s="257">
        <v>40721</v>
      </c>
      <c r="J59" s="11">
        <v>8012.54</v>
      </c>
      <c r="K59" s="11">
        <v>5440.05</v>
      </c>
      <c r="L59" s="11">
        <v>9740.75</v>
      </c>
      <c r="M59" s="11">
        <v>8931.73</v>
      </c>
      <c r="N59" s="95">
        <v>10924.95</v>
      </c>
      <c r="O59" s="200">
        <v>43050.02</v>
      </c>
      <c r="P59" s="121">
        <v>113.37497524450006</v>
      </c>
      <c r="Q59" s="162">
        <v>5078.659999999996</v>
      </c>
      <c r="R59" s="336">
        <v>6.642496528313531</v>
      </c>
      <c r="S59" s="339">
        <v>-4164.019999999997</v>
      </c>
      <c r="T59" s="82">
        <v>38886</v>
      </c>
      <c r="U59" s="246">
        <v>914.6399999999994</v>
      </c>
      <c r="V59" s="11">
        <v>102.40876281492154</v>
      </c>
      <c r="W59" s="147">
        <v>6</v>
      </c>
      <c r="X59" s="341">
        <v>3649.36</v>
      </c>
      <c r="Y59" s="343">
        <v>42535</v>
      </c>
      <c r="Z59" s="297">
        <v>1814</v>
      </c>
      <c r="AA59" s="305">
        <v>104.45470396110115</v>
      </c>
      <c r="AB59" s="309">
        <v>6.563030396543743</v>
      </c>
      <c r="AC59" s="87"/>
      <c r="AD59" s="63"/>
      <c r="AE59" s="63"/>
    </row>
    <row r="60" spans="1:31" ht="12.75">
      <c r="A60" s="52" t="s">
        <v>51</v>
      </c>
      <c r="B60" s="324">
        <v>3116</v>
      </c>
      <c r="C60" s="53">
        <v>5.0018</v>
      </c>
      <c r="D60" s="284">
        <v>238.75</v>
      </c>
      <c r="E60" s="282">
        <v>13.8</v>
      </c>
      <c r="F60" s="329">
        <v>104254.02</v>
      </c>
      <c r="G60" s="266">
        <v>19973.68</v>
      </c>
      <c r="H60" s="267">
        <v>18051</v>
      </c>
      <c r="I60" s="257">
        <v>18781</v>
      </c>
      <c r="J60" s="11">
        <v>3852.35</v>
      </c>
      <c r="K60" s="11">
        <v>5298.42</v>
      </c>
      <c r="L60" s="11">
        <v>2651.02</v>
      </c>
      <c r="M60" s="11">
        <v>5328.25</v>
      </c>
      <c r="N60" s="95">
        <v>5681.94</v>
      </c>
      <c r="O60" s="200">
        <v>22811.98</v>
      </c>
      <c r="P60" s="121">
        <v>114.21020062402121</v>
      </c>
      <c r="Q60" s="162">
        <v>2838.2999999999993</v>
      </c>
      <c r="R60" s="336">
        <v>7.32091784338896</v>
      </c>
      <c r="S60" s="339">
        <v>-4115.98</v>
      </c>
      <c r="T60" s="82">
        <v>18696</v>
      </c>
      <c r="U60" s="246">
        <v>645</v>
      </c>
      <c r="V60" s="11">
        <v>103.5732092404853</v>
      </c>
      <c r="W60" s="147">
        <v>6</v>
      </c>
      <c r="X60" s="341">
        <v>993.2</v>
      </c>
      <c r="Y60" s="343">
        <v>19689</v>
      </c>
      <c r="Z60" s="297">
        <v>908</v>
      </c>
      <c r="AA60" s="305">
        <v>104.83467334007774</v>
      </c>
      <c r="AB60" s="309">
        <v>6.318677792041078</v>
      </c>
      <c r="AC60" s="87"/>
      <c r="AD60" s="63"/>
      <c r="AE60" s="63"/>
    </row>
    <row r="61" spans="1:31" ht="12.75">
      <c r="A61" s="52" t="s">
        <v>52</v>
      </c>
      <c r="B61" s="324">
        <v>2291</v>
      </c>
      <c r="C61" s="53">
        <v>2.97</v>
      </c>
      <c r="D61" s="284">
        <v>246.75</v>
      </c>
      <c r="E61" s="282">
        <v>22.1</v>
      </c>
      <c r="F61" s="329">
        <v>82445.08</v>
      </c>
      <c r="G61" s="266">
        <v>19067.83</v>
      </c>
      <c r="H61" s="267">
        <v>13343</v>
      </c>
      <c r="I61" s="257">
        <v>14097</v>
      </c>
      <c r="J61" s="11">
        <v>2832.39</v>
      </c>
      <c r="K61" s="11">
        <v>3146.13</v>
      </c>
      <c r="L61" s="11">
        <v>2739.85</v>
      </c>
      <c r="M61" s="11">
        <v>8532.92</v>
      </c>
      <c r="N61" s="95">
        <v>4493.34</v>
      </c>
      <c r="O61" s="200">
        <v>21744.63</v>
      </c>
      <c r="P61" s="121">
        <v>114.03830430625823</v>
      </c>
      <c r="Q61" s="162">
        <v>2676.7999999999993</v>
      </c>
      <c r="R61" s="336">
        <v>9.491326931470974</v>
      </c>
      <c r="S61" s="339">
        <v>-7998.630000000001</v>
      </c>
      <c r="T61" s="82">
        <v>13746</v>
      </c>
      <c r="U61" s="246">
        <v>403</v>
      </c>
      <c r="V61" s="11">
        <v>103.02031027505059</v>
      </c>
      <c r="W61" s="147">
        <v>6</v>
      </c>
      <c r="X61" s="341">
        <v>1026.48</v>
      </c>
      <c r="Y61" s="343">
        <v>14772</v>
      </c>
      <c r="Z61" s="297">
        <v>675</v>
      </c>
      <c r="AA61" s="305">
        <v>104.78825281974889</v>
      </c>
      <c r="AB61" s="309">
        <v>6.447839371453513</v>
      </c>
      <c r="AC61" s="87"/>
      <c r="AD61" s="63"/>
      <c r="AE61" s="63"/>
    </row>
    <row r="62" spans="1:31" ht="12.75">
      <c r="A62" s="52" t="s">
        <v>53</v>
      </c>
      <c r="B62" s="324">
        <v>1410</v>
      </c>
      <c r="C62" s="53">
        <v>3.3714</v>
      </c>
      <c r="D62" s="284">
        <v>203.5</v>
      </c>
      <c r="E62" s="282">
        <v>15.0684</v>
      </c>
      <c r="F62" s="329">
        <v>15814.39</v>
      </c>
      <c r="G62" s="266">
        <v>12442.71</v>
      </c>
      <c r="H62" s="267">
        <v>7936.5</v>
      </c>
      <c r="I62" s="257">
        <v>8561</v>
      </c>
      <c r="J62" s="11">
        <v>1743.2</v>
      </c>
      <c r="K62" s="11">
        <v>3571.33</v>
      </c>
      <c r="L62" s="11">
        <v>2259.61</v>
      </c>
      <c r="M62" s="11">
        <v>5817.99</v>
      </c>
      <c r="N62" s="95">
        <v>861.9</v>
      </c>
      <c r="O62" s="200">
        <v>14254.03</v>
      </c>
      <c r="P62" s="121">
        <v>114.55727892074958</v>
      </c>
      <c r="Q62" s="162">
        <v>1811.3200000000015</v>
      </c>
      <c r="R62" s="336">
        <v>10.109241134751773</v>
      </c>
      <c r="S62" s="339">
        <v>-5794.030000000001</v>
      </c>
      <c r="T62" s="82">
        <v>8460</v>
      </c>
      <c r="U62" s="246">
        <v>523.5</v>
      </c>
      <c r="V62" s="11">
        <v>106.5961065961066</v>
      </c>
      <c r="W62" s="147">
        <v>6</v>
      </c>
      <c r="X62" s="341">
        <v>846.56</v>
      </c>
      <c r="Y62" s="343">
        <v>9307</v>
      </c>
      <c r="Z62" s="297">
        <v>746</v>
      </c>
      <c r="AA62" s="305">
        <v>108.71393528793365</v>
      </c>
      <c r="AB62" s="309">
        <v>6.600709219858156</v>
      </c>
      <c r="AC62" s="87"/>
      <c r="AD62" s="63"/>
      <c r="AE62" s="63"/>
    </row>
    <row r="63" spans="1:31" ht="12.75">
      <c r="A63" s="52" t="s">
        <v>54</v>
      </c>
      <c r="B63" s="324">
        <v>3529</v>
      </c>
      <c r="C63" s="53">
        <v>3.7032</v>
      </c>
      <c r="D63" s="284">
        <v>170</v>
      </c>
      <c r="E63" s="282">
        <v>23.8</v>
      </c>
      <c r="F63" s="329">
        <v>82823.69</v>
      </c>
      <c r="G63" s="266">
        <v>20797.74</v>
      </c>
      <c r="H63" s="267">
        <v>19833</v>
      </c>
      <c r="I63" s="257">
        <v>20336</v>
      </c>
      <c r="J63" s="11">
        <v>4362.95</v>
      </c>
      <c r="K63" s="11">
        <v>3922.81</v>
      </c>
      <c r="L63" s="11">
        <v>1887.64</v>
      </c>
      <c r="M63" s="11">
        <v>9189.3</v>
      </c>
      <c r="N63" s="95">
        <v>4513.97</v>
      </c>
      <c r="O63" s="200">
        <v>23876.67</v>
      </c>
      <c r="P63" s="121">
        <v>114.80415660547732</v>
      </c>
      <c r="Q63" s="162">
        <v>3078.9299999999967</v>
      </c>
      <c r="R63" s="336">
        <v>6.765845848682345</v>
      </c>
      <c r="S63" s="339">
        <v>-2702.6699999999983</v>
      </c>
      <c r="T63" s="82">
        <v>21174</v>
      </c>
      <c r="U63" s="246">
        <v>1341</v>
      </c>
      <c r="V63" s="11">
        <v>106.76145817576766</v>
      </c>
      <c r="W63" s="147">
        <v>6</v>
      </c>
      <c r="X63" s="341">
        <v>707.2</v>
      </c>
      <c r="Y63" s="343">
        <v>21881</v>
      </c>
      <c r="Z63" s="297">
        <v>1545</v>
      </c>
      <c r="AA63" s="305">
        <v>107.59736428009441</v>
      </c>
      <c r="AB63" s="309">
        <v>6.200340039671295</v>
      </c>
      <c r="AC63" s="87"/>
      <c r="AD63" s="63"/>
      <c r="AE63" s="63"/>
    </row>
    <row r="64" spans="1:31" ht="12.75">
      <c r="A64" s="52" t="s">
        <v>55</v>
      </c>
      <c r="B64" s="324">
        <v>2594</v>
      </c>
      <c r="C64" s="53">
        <v>6.0304</v>
      </c>
      <c r="D64" s="284">
        <v>455.5</v>
      </c>
      <c r="E64" s="282">
        <v>29.8</v>
      </c>
      <c r="F64" s="329">
        <v>120061.34</v>
      </c>
      <c r="G64" s="266">
        <v>28829.4</v>
      </c>
      <c r="H64" s="267">
        <v>14355</v>
      </c>
      <c r="I64" s="257">
        <v>15858</v>
      </c>
      <c r="J64" s="11">
        <v>3206.99</v>
      </c>
      <c r="K64" s="11">
        <v>6388.02</v>
      </c>
      <c r="L64" s="11">
        <v>5057.75</v>
      </c>
      <c r="M64" s="11">
        <v>11505.93</v>
      </c>
      <c r="N64" s="95">
        <v>6543.46</v>
      </c>
      <c r="O64" s="200">
        <v>32702.15</v>
      </c>
      <c r="P64" s="121">
        <v>113.4333354145421</v>
      </c>
      <c r="Q64" s="162">
        <v>3872.75</v>
      </c>
      <c r="R64" s="336">
        <v>12.606842713955283</v>
      </c>
      <c r="S64" s="339">
        <v>-17138.15</v>
      </c>
      <c r="T64" s="82">
        <v>15564</v>
      </c>
      <c r="U64" s="246">
        <v>1209</v>
      </c>
      <c r="V64" s="11">
        <v>108.42215256008359</v>
      </c>
      <c r="W64" s="147">
        <v>6</v>
      </c>
      <c r="X64" s="341">
        <v>1894.88</v>
      </c>
      <c r="Y64" s="343">
        <v>17459</v>
      </c>
      <c r="Z64" s="297">
        <v>1601</v>
      </c>
      <c r="AA64" s="305">
        <v>110.0958506747383</v>
      </c>
      <c r="AB64" s="309">
        <v>6.73053199691596</v>
      </c>
      <c r="AC64" s="87"/>
      <c r="AD64" s="63"/>
      <c r="AE64" s="63"/>
    </row>
    <row r="65" spans="1:31" ht="12.75">
      <c r="A65" s="52" t="s">
        <v>56</v>
      </c>
      <c r="B65" s="324">
        <v>4484</v>
      </c>
      <c r="C65" s="53">
        <v>5.9982</v>
      </c>
      <c r="D65" s="284">
        <v>819.75</v>
      </c>
      <c r="E65" s="282">
        <v>14.1654</v>
      </c>
      <c r="F65" s="329">
        <v>87619.24</v>
      </c>
      <c r="G65" s="266">
        <v>27108.98</v>
      </c>
      <c r="H65" s="267">
        <v>25157</v>
      </c>
      <c r="I65" s="257">
        <v>27810</v>
      </c>
      <c r="J65" s="11">
        <v>5543.62</v>
      </c>
      <c r="K65" s="11">
        <v>6353.91</v>
      </c>
      <c r="L65" s="11">
        <v>9102.29</v>
      </c>
      <c r="M65" s="11">
        <v>5469.33</v>
      </c>
      <c r="N65" s="95">
        <v>4775.33</v>
      </c>
      <c r="O65" s="200">
        <v>31244.48</v>
      </c>
      <c r="P65" s="121">
        <v>115.25509259293416</v>
      </c>
      <c r="Q65" s="162">
        <v>4135.5</v>
      </c>
      <c r="R65" s="336">
        <v>6.967992863514719</v>
      </c>
      <c r="S65" s="339">
        <v>-4340.48</v>
      </c>
      <c r="T65" s="82">
        <v>26904</v>
      </c>
      <c r="U65" s="246">
        <v>1747</v>
      </c>
      <c r="V65" s="11">
        <v>106.94438923560044</v>
      </c>
      <c r="W65" s="147">
        <v>6</v>
      </c>
      <c r="X65" s="341">
        <v>3410.16</v>
      </c>
      <c r="Y65" s="343">
        <v>30314</v>
      </c>
      <c r="Z65" s="297">
        <v>2504</v>
      </c>
      <c r="AA65" s="305">
        <v>109.00395541172242</v>
      </c>
      <c r="AB65" s="309">
        <v>6.760481712756468</v>
      </c>
      <c r="AC65" s="87"/>
      <c r="AD65" s="63"/>
      <c r="AE65" s="63"/>
    </row>
    <row r="66" spans="1:31" ht="12.75">
      <c r="A66" s="52" t="s">
        <v>57</v>
      </c>
      <c r="B66" s="324">
        <v>9760</v>
      </c>
      <c r="C66" s="53">
        <v>9.8535</v>
      </c>
      <c r="D66" s="284">
        <v>1154</v>
      </c>
      <c r="E66" s="282">
        <v>41.35</v>
      </c>
      <c r="F66" s="329">
        <v>278108.6</v>
      </c>
      <c r="G66" s="266">
        <v>58185.65</v>
      </c>
      <c r="H66" s="267">
        <v>55137.5</v>
      </c>
      <c r="I66" s="257">
        <v>58766</v>
      </c>
      <c r="J66" s="11">
        <v>12066.41</v>
      </c>
      <c r="K66" s="11">
        <v>10437.83</v>
      </c>
      <c r="L66" s="11">
        <v>12813.71</v>
      </c>
      <c r="M66" s="11">
        <v>15965.45</v>
      </c>
      <c r="N66" s="95">
        <v>15157.19</v>
      </c>
      <c r="O66" s="200">
        <v>66440.59</v>
      </c>
      <c r="P66" s="121">
        <v>114.18724376199285</v>
      </c>
      <c r="Q66" s="162">
        <v>8254.939999999995</v>
      </c>
      <c r="R66" s="336">
        <v>6.8074375</v>
      </c>
      <c r="S66" s="339">
        <v>-7880.5899999999965</v>
      </c>
      <c r="T66" s="82">
        <v>58560</v>
      </c>
      <c r="U66" s="246">
        <v>3422.5</v>
      </c>
      <c r="V66" s="11">
        <v>106.20720924960327</v>
      </c>
      <c r="W66" s="147">
        <v>6</v>
      </c>
      <c r="X66" s="341">
        <v>4800.64</v>
      </c>
      <c r="Y66" s="343">
        <v>63361</v>
      </c>
      <c r="Z66" s="297">
        <v>4595</v>
      </c>
      <c r="AA66" s="305">
        <v>107.81914712588912</v>
      </c>
      <c r="AB66" s="309">
        <v>6.491905737704918</v>
      </c>
      <c r="AC66" s="87"/>
      <c r="AD66" s="63"/>
      <c r="AE66" s="63"/>
    </row>
    <row r="67" spans="1:31" ht="13.5" thickBot="1">
      <c r="A67" s="67" t="s">
        <v>58</v>
      </c>
      <c r="B67" s="325">
        <v>7448</v>
      </c>
      <c r="C67" s="54">
        <v>7.1698</v>
      </c>
      <c r="D67" s="290">
        <v>666.5</v>
      </c>
      <c r="E67" s="283">
        <v>36.50002</v>
      </c>
      <c r="F67" s="330">
        <v>82668.03</v>
      </c>
      <c r="G67" s="269">
        <v>36198.36</v>
      </c>
      <c r="H67" s="270">
        <v>36198.36</v>
      </c>
      <c r="I67" s="258">
        <v>37940</v>
      </c>
      <c r="J67" s="47">
        <v>9208.05</v>
      </c>
      <c r="K67" s="47">
        <v>7594.98</v>
      </c>
      <c r="L67" s="47">
        <v>7400.64</v>
      </c>
      <c r="M67" s="47">
        <v>14092.85</v>
      </c>
      <c r="N67" s="158">
        <v>4505.49</v>
      </c>
      <c r="O67" s="202">
        <v>42802.01</v>
      </c>
      <c r="P67" s="123">
        <v>118.2429535481718</v>
      </c>
      <c r="Q67" s="164">
        <v>6603.6500000000015</v>
      </c>
      <c r="R67" s="337">
        <v>5.746779001074114</v>
      </c>
      <c r="S67" s="340">
        <v>0</v>
      </c>
      <c r="T67" s="130">
        <v>42802.01</v>
      </c>
      <c r="U67" s="250">
        <v>6603.6500000000015</v>
      </c>
      <c r="V67" s="47">
        <v>118.2429535481718</v>
      </c>
      <c r="W67" s="149">
        <v>5.746779001074114</v>
      </c>
      <c r="X67" s="346">
        <v>2772.64</v>
      </c>
      <c r="Y67" s="344">
        <v>45575</v>
      </c>
      <c r="Z67" s="299">
        <v>7635</v>
      </c>
      <c r="AA67" s="307">
        <v>120.12387981022667</v>
      </c>
      <c r="AB67" s="311">
        <v>6.119092373791622</v>
      </c>
      <c r="AC67" s="87"/>
      <c r="AD67" s="63"/>
      <c r="AE67" s="63"/>
    </row>
    <row r="68" spans="1:31" s="65" customFormat="1" ht="13.5" thickBot="1">
      <c r="A68" s="42"/>
      <c r="B68" s="56"/>
      <c r="C68" s="57"/>
      <c r="D68" s="58"/>
      <c r="E68" s="59"/>
      <c r="F68" s="58"/>
      <c r="G68" s="87"/>
      <c r="H68" s="74"/>
      <c r="I68" s="63"/>
      <c r="J68" s="60"/>
      <c r="K68" s="60"/>
      <c r="L68" s="60"/>
      <c r="M68" s="60"/>
      <c r="N68" s="60"/>
      <c r="O68" s="87"/>
      <c r="P68" s="63"/>
      <c r="Q68" s="55"/>
      <c r="R68" s="62"/>
      <c r="S68" s="63"/>
      <c r="T68" s="74"/>
      <c r="U68" s="87"/>
      <c r="V68" s="60"/>
      <c r="W68" s="64"/>
      <c r="X68" s="77"/>
      <c r="Y68" s="63"/>
      <c r="AB68" s="191"/>
      <c r="AC68" s="63"/>
      <c r="AD68" s="77"/>
      <c r="AE68" s="63"/>
    </row>
    <row r="69" spans="1:31" ht="15.75" customHeight="1" thickBot="1">
      <c r="A69" s="39" t="s">
        <v>62</v>
      </c>
      <c r="B69" s="45">
        <f>SUM(B11:B67)</f>
        <v>1275406</v>
      </c>
      <c r="C69" s="68">
        <f>SUM(C11:C67)</f>
        <v>496.17569999999995</v>
      </c>
      <c r="D69" s="12">
        <f>SUM(D11:D67)</f>
        <v>142006.25</v>
      </c>
      <c r="E69" s="13">
        <f>SUM(E11:E67)</f>
        <v>2722.5742200000004</v>
      </c>
      <c r="F69" s="80">
        <f>SUM(F11:F67)</f>
        <v>9643866.949999997</v>
      </c>
      <c r="G69" s="272">
        <v>4632000.000000002</v>
      </c>
      <c r="H69" s="272">
        <v>4655512.4</v>
      </c>
      <c r="I69" s="262">
        <v>5108765</v>
      </c>
      <c r="J69" s="13">
        <v>1576800</v>
      </c>
      <c r="K69" s="13">
        <v>525600</v>
      </c>
      <c r="L69" s="13">
        <v>1576800</v>
      </c>
      <c r="M69" s="13">
        <v>1051200</v>
      </c>
      <c r="N69" s="80">
        <v>525600</v>
      </c>
      <c r="O69" s="83">
        <v>5256000.009999998</v>
      </c>
      <c r="P69" s="137">
        <v>113.47150280656295</v>
      </c>
      <c r="Q69" s="165">
        <v>624000.009999996</v>
      </c>
      <c r="R69" s="169">
        <v>4.121040680379423</v>
      </c>
      <c r="S69" s="170">
        <v>-88048.01000000002</v>
      </c>
      <c r="T69" s="83">
        <v>5167951.999999999</v>
      </c>
      <c r="U69" s="137">
        <v>512439.5999999987</v>
      </c>
      <c r="V69" s="153">
        <v>111.00715788019377</v>
      </c>
      <c r="W69" s="150">
        <v>4.05200540063321</v>
      </c>
      <c r="X69" s="228">
        <v>590746</v>
      </c>
      <c r="Y69" s="213">
        <v>5758701</v>
      </c>
      <c r="Z69" s="137">
        <v>649936</v>
      </c>
      <c r="AA69" s="312">
        <v>112.72197879526658</v>
      </c>
      <c r="AB69" s="207">
        <v>4.515190456999575</v>
      </c>
      <c r="AC69" s="87"/>
      <c r="AD69" s="87"/>
      <c r="AE69" s="63"/>
    </row>
    <row r="70" spans="1:31" s="65" customFormat="1" ht="12.75" hidden="1">
      <c r="A70" s="88"/>
      <c r="B70" s="88"/>
      <c r="C70" s="88"/>
      <c r="D70" s="188"/>
      <c r="E70" s="88"/>
      <c r="F70" s="88"/>
      <c r="G70" s="273">
        <v>4632000</v>
      </c>
      <c r="H70" s="274"/>
      <c r="I70" s="70"/>
      <c r="J70" s="188"/>
      <c r="K70" s="188"/>
      <c r="L70" s="188"/>
      <c r="M70" s="188"/>
      <c r="N70" s="188"/>
      <c r="O70" s="60" t="e">
        <f>#REF!+J69+K69+L69+M69+N69</f>
        <v>#REF!</v>
      </c>
      <c r="P70" s="87"/>
      <c r="Q70" s="55"/>
      <c r="R70" s="166"/>
      <c r="S70" s="88"/>
      <c r="T70" s="89"/>
      <c r="U70" s="87"/>
      <c r="V70" s="60"/>
      <c r="W70" s="72"/>
      <c r="X70" s="63"/>
      <c r="Y70" s="70"/>
      <c r="Z70" s="70"/>
      <c r="AA70" s="69"/>
      <c r="AB70" s="203"/>
      <c r="AC70" s="118"/>
      <c r="AD70" s="118"/>
      <c r="AE70" s="63"/>
    </row>
    <row r="71" spans="1:31" ht="13.5" thickBot="1">
      <c r="A71" s="1" t="s">
        <v>67</v>
      </c>
      <c r="B71" s="1"/>
      <c r="C71" s="1"/>
      <c r="D71" s="21"/>
      <c r="E71" s="1"/>
      <c r="F71" s="1"/>
      <c r="G71" s="292"/>
      <c r="H71" s="292"/>
      <c r="I71" s="70"/>
      <c r="J71" s="10"/>
      <c r="K71" s="10"/>
      <c r="L71" s="10"/>
      <c r="M71" s="10"/>
      <c r="N71" s="10"/>
      <c r="O71" s="89"/>
      <c r="P71" s="87"/>
      <c r="Q71" s="55"/>
      <c r="R71" s="166"/>
      <c r="S71" s="88"/>
      <c r="T71" s="89"/>
      <c r="U71" s="87"/>
      <c r="V71" s="60"/>
      <c r="W71" s="72"/>
      <c r="X71" s="63"/>
      <c r="Y71" s="70"/>
      <c r="Z71" s="44"/>
      <c r="AA71" s="135"/>
      <c r="AB71" s="203"/>
      <c r="AC71" s="118"/>
      <c r="AD71" s="118"/>
      <c r="AE71" s="63"/>
    </row>
    <row r="72" spans="1:31" ht="15.75" customHeight="1" thickBot="1">
      <c r="A72" s="39" t="s">
        <v>63</v>
      </c>
      <c r="B72" s="286">
        <f>SUM(B11:B32)</f>
        <v>1143185</v>
      </c>
      <c r="C72" s="85">
        <f aca="true" t="shared" si="0" ref="C72:O72">SUM(C11:C32)</f>
        <v>307.2493</v>
      </c>
      <c r="D72" s="285">
        <f t="shared" si="0"/>
        <v>124867.75</v>
      </c>
      <c r="E72" s="13">
        <f t="shared" si="0"/>
        <v>2062.1235</v>
      </c>
      <c r="F72" s="159">
        <f t="shared" si="0"/>
        <v>5687012.529999999</v>
      </c>
      <c r="G72" s="272">
        <v>3734429.5199999996</v>
      </c>
      <c r="H72" s="275">
        <v>3940043.51</v>
      </c>
      <c r="I72" s="262">
        <v>4339713</v>
      </c>
      <c r="J72" s="80">
        <f t="shared" si="0"/>
        <v>1413333.5599999998</v>
      </c>
      <c r="K72" s="13">
        <f t="shared" si="0"/>
        <v>325469.86000000004</v>
      </c>
      <c r="L72" s="80">
        <f t="shared" si="0"/>
        <v>1386498.5899999999</v>
      </c>
      <c r="M72" s="80">
        <f t="shared" si="0"/>
        <v>796196.57</v>
      </c>
      <c r="N72" s="160">
        <f t="shared" si="0"/>
        <v>309947.64999999997</v>
      </c>
      <c r="O72" s="83">
        <f t="shared" si="0"/>
        <v>4231446.2299999995</v>
      </c>
      <c r="P72" s="173">
        <f>O72/G72*100</f>
        <v>113.30903977001552</v>
      </c>
      <c r="Q72" s="165">
        <f>O72-G72</f>
        <v>497016.70999999996</v>
      </c>
      <c r="R72" s="169">
        <f>O72/B72</f>
        <v>3.701453596749432</v>
      </c>
      <c r="S72" s="170">
        <f>SUM(S11:S32)</f>
        <v>170943.69999999995</v>
      </c>
      <c r="T72" s="84">
        <f>SUM(T11:T32)</f>
        <v>4402389.93</v>
      </c>
      <c r="U72" s="137">
        <f>T72-H72</f>
        <v>462346.4199999999</v>
      </c>
      <c r="V72" s="153">
        <f>T72/H72*100</f>
        <v>111.73455112428441</v>
      </c>
      <c r="W72" s="176">
        <f>T72/B72</f>
        <v>3.8509864370158806</v>
      </c>
      <c r="X72" s="228">
        <f>SUM(X11:X32)</f>
        <v>519449.83999999997</v>
      </c>
      <c r="Y72" s="213">
        <f>SUM(Y11:Y32)</f>
        <v>4921843</v>
      </c>
      <c r="Z72" s="195">
        <f>SUM(Z11:Z32)</f>
        <v>582130</v>
      </c>
      <c r="AA72" s="293">
        <f>Y72/I72*100</f>
        <v>113.41402069676036</v>
      </c>
      <c r="AB72" s="207">
        <f>Y72/B72</f>
        <v>4.305377519824001</v>
      </c>
      <c r="AC72" s="87"/>
      <c r="AD72" s="87"/>
      <c r="AE72" s="63"/>
    </row>
    <row r="73" spans="1:31" ht="15.75" customHeight="1" thickBot="1">
      <c r="A73" s="39" t="s">
        <v>64</v>
      </c>
      <c r="B73" s="286">
        <f>SUM(B33:B67)</f>
        <v>132221</v>
      </c>
      <c r="C73" s="85">
        <f aca="true" t="shared" si="1" ref="C73:O73">SUM(C33:C67)</f>
        <v>188.9264</v>
      </c>
      <c r="D73" s="285">
        <f t="shared" si="1"/>
        <v>17138.5</v>
      </c>
      <c r="E73" s="13">
        <f t="shared" si="1"/>
        <v>660.4507199999999</v>
      </c>
      <c r="F73" s="159">
        <f t="shared" si="1"/>
        <v>3956854.4199999995</v>
      </c>
      <c r="G73" s="272">
        <v>897570.48</v>
      </c>
      <c r="H73" s="275">
        <v>715468.89</v>
      </c>
      <c r="I73" s="263">
        <v>769052</v>
      </c>
      <c r="J73" s="80">
        <f t="shared" si="1"/>
        <v>163466.44</v>
      </c>
      <c r="K73" s="13">
        <f t="shared" si="1"/>
        <v>200130.15999999997</v>
      </c>
      <c r="L73" s="80">
        <f t="shared" si="1"/>
        <v>190301.37999999998</v>
      </c>
      <c r="M73" s="80">
        <f t="shared" si="1"/>
        <v>255003.41999999995</v>
      </c>
      <c r="N73" s="160">
        <f t="shared" si="1"/>
        <v>215652.37999999998</v>
      </c>
      <c r="O73" s="83">
        <f t="shared" si="1"/>
        <v>1024553.78</v>
      </c>
      <c r="P73" s="137">
        <f>O73/G73*100</f>
        <v>114.14744611476083</v>
      </c>
      <c r="Q73" s="131">
        <f>O73-G73</f>
        <v>126983.30000000005</v>
      </c>
      <c r="R73" s="150">
        <f>O73/B73</f>
        <v>7.748797694768608</v>
      </c>
      <c r="S73" s="170">
        <f>SUM(S33:S67)</f>
        <v>-258991.71</v>
      </c>
      <c r="T73" s="84">
        <f>SUM(T33:T67)</f>
        <v>765562.07</v>
      </c>
      <c r="U73" s="161">
        <f>T73-H73</f>
        <v>50093.179999999935</v>
      </c>
      <c r="V73" s="174">
        <f>T73/H73*100</f>
        <v>107.00144767999625</v>
      </c>
      <c r="W73" s="175">
        <f>T73/B73</f>
        <v>5.7900187564759</v>
      </c>
      <c r="X73" s="229">
        <f>SUM(X33:X67)</f>
        <v>71296.16</v>
      </c>
      <c r="Y73" s="217">
        <f>SUM(Y33:Y67)</f>
        <v>836858</v>
      </c>
      <c r="Z73" s="196">
        <f>SUM(Z33:Z67)</f>
        <v>67806</v>
      </c>
      <c r="AA73" s="294">
        <f>Y73/I73*100</f>
        <v>108.81682903106682</v>
      </c>
      <c r="AB73" s="208">
        <f>Y73/B73</f>
        <v>6.3292366568094325</v>
      </c>
      <c r="AC73" s="87"/>
      <c r="AD73" s="87"/>
      <c r="AE73" s="63"/>
    </row>
    <row r="74" spans="1:31" s="77" customFormat="1" ht="12.75">
      <c r="A74" s="15"/>
      <c r="B74" s="74"/>
      <c r="C74" s="74"/>
      <c r="D74" s="74"/>
      <c r="E74" s="74"/>
      <c r="F74" s="74"/>
      <c r="G74" s="74"/>
      <c r="H74" s="73"/>
      <c r="I74" s="118"/>
      <c r="J74" s="74"/>
      <c r="K74" s="74"/>
      <c r="L74" s="74"/>
      <c r="M74" s="74"/>
      <c r="N74" s="74"/>
      <c r="O74" s="74"/>
      <c r="P74" s="63"/>
      <c r="Q74" s="55"/>
      <c r="R74" s="72"/>
      <c r="S74" s="73"/>
      <c r="T74" s="73"/>
      <c r="U74" s="63"/>
      <c r="V74" s="60"/>
      <c r="W74" s="72"/>
      <c r="X74" s="63"/>
      <c r="Y74" s="118"/>
      <c r="Z74" s="118"/>
      <c r="AA74" s="180"/>
      <c r="AB74" s="204"/>
      <c r="AC74" s="118"/>
      <c r="AD74" s="118"/>
      <c r="AE74" s="63"/>
    </row>
    <row r="75" spans="1:31" s="77" customFormat="1" ht="13.5" thickBot="1">
      <c r="A75" s="15" t="s">
        <v>98</v>
      </c>
      <c r="B75" s="74"/>
      <c r="C75" s="74"/>
      <c r="D75" s="74"/>
      <c r="E75" s="74"/>
      <c r="F75" s="74"/>
      <c r="G75" s="74"/>
      <c r="H75" s="73"/>
      <c r="I75" s="118"/>
      <c r="J75" s="74"/>
      <c r="K75" s="74"/>
      <c r="L75" s="74"/>
      <c r="M75" s="74"/>
      <c r="N75" s="74"/>
      <c r="O75" s="74"/>
      <c r="P75" s="63"/>
      <c r="Q75" s="55"/>
      <c r="R75" s="72"/>
      <c r="S75" s="73"/>
      <c r="T75" s="73"/>
      <c r="U75" s="63"/>
      <c r="V75" s="60"/>
      <c r="W75" s="72"/>
      <c r="X75" s="63"/>
      <c r="Y75" s="118"/>
      <c r="Z75" s="118"/>
      <c r="AA75" s="180"/>
      <c r="AB75" s="204"/>
      <c r="AC75" s="118"/>
      <c r="AD75" s="118"/>
      <c r="AE75" s="63"/>
    </row>
    <row r="76" spans="1:31" ht="12.75">
      <c r="A76" s="189" t="s">
        <v>29</v>
      </c>
      <c r="B76" s="76"/>
      <c r="C76" s="76"/>
      <c r="D76" s="76"/>
      <c r="E76" s="76"/>
      <c r="F76" s="78"/>
      <c r="G76" s="265">
        <v>11102</v>
      </c>
      <c r="H76" s="276">
        <v>11102</v>
      </c>
      <c r="I76" s="259">
        <v>11102</v>
      </c>
      <c r="J76" s="76"/>
      <c r="K76" s="76"/>
      <c r="L76" s="76"/>
      <c r="M76" s="76"/>
      <c r="N76" s="78"/>
      <c r="O76" s="81">
        <f>11102+422</f>
        <v>11524</v>
      </c>
      <c r="P76" s="120">
        <f>O76/I76*100</f>
        <v>103.80111691587102</v>
      </c>
      <c r="Q76" s="163">
        <f aca="true" t="shared" si="2" ref="Q76:Q82">O76-I76</f>
        <v>422</v>
      </c>
      <c r="R76" s="171"/>
      <c r="S76" s="151"/>
      <c r="T76" s="167">
        <f>O76</f>
        <v>11524</v>
      </c>
      <c r="U76" s="120">
        <f aca="true" t="shared" si="3" ref="U76:U81">T76-I76</f>
        <v>422</v>
      </c>
      <c r="V76" s="14">
        <f>T76/H76*100</f>
        <v>103.80111691587102</v>
      </c>
      <c r="W76" s="96"/>
      <c r="X76" s="331"/>
      <c r="Y76" s="214">
        <f>O76</f>
        <v>11524</v>
      </c>
      <c r="Z76" s="181">
        <f aca="true" t="shared" si="4" ref="Z76:Z82">Y76-I76</f>
        <v>422</v>
      </c>
      <c r="AA76" s="313">
        <f>Y76/I76*100</f>
        <v>103.80111691587102</v>
      </c>
      <c r="AB76" s="316"/>
      <c r="AC76" s="74"/>
      <c r="AD76" s="63"/>
      <c r="AE76" s="63"/>
    </row>
    <row r="77" spans="1:31" ht="12.75">
      <c r="A77" s="190" t="s">
        <v>30</v>
      </c>
      <c r="B77" s="75"/>
      <c r="C77" s="75"/>
      <c r="D77" s="75"/>
      <c r="E77" s="75"/>
      <c r="F77" s="79"/>
      <c r="G77" s="267">
        <v>500</v>
      </c>
      <c r="H77" s="277">
        <v>500</v>
      </c>
      <c r="I77" s="260">
        <v>500</v>
      </c>
      <c r="J77" s="75"/>
      <c r="K77" s="75"/>
      <c r="L77" s="75"/>
      <c r="M77" s="75"/>
      <c r="N77" s="79"/>
      <c r="O77" s="82">
        <v>500</v>
      </c>
      <c r="P77" s="121">
        <f>O77/I77*100</f>
        <v>100</v>
      </c>
      <c r="Q77" s="162">
        <f t="shared" si="2"/>
        <v>0</v>
      </c>
      <c r="R77" s="172"/>
      <c r="S77" s="152"/>
      <c r="T77" s="168">
        <v>500</v>
      </c>
      <c r="U77" s="121">
        <f t="shared" si="3"/>
        <v>0</v>
      </c>
      <c r="V77" s="11">
        <f>T77/H77*100</f>
        <v>100</v>
      </c>
      <c r="W77" s="97"/>
      <c r="X77" s="332"/>
      <c r="Y77" s="215">
        <v>500</v>
      </c>
      <c r="Z77" s="182">
        <f t="shared" si="4"/>
        <v>0</v>
      </c>
      <c r="AA77" s="314">
        <f>Y77/I77*100</f>
        <v>100</v>
      </c>
      <c r="AB77" s="317"/>
      <c r="AC77" s="74"/>
      <c r="AD77" s="63"/>
      <c r="AE77" s="63"/>
    </row>
    <row r="78" spans="1:31" ht="12.75">
      <c r="A78" s="190" t="s">
        <v>27</v>
      </c>
      <c r="B78" s="75"/>
      <c r="C78" s="75"/>
      <c r="D78" s="75"/>
      <c r="E78" s="75"/>
      <c r="F78" s="79"/>
      <c r="G78" s="267">
        <v>11102</v>
      </c>
      <c r="H78" s="277">
        <v>11102</v>
      </c>
      <c r="I78" s="260">
        <v>11102</v>
      </c>
      <c r="J78" s="75"/>
      <c r="K78" s="75"/>
      <c r="L78" s="75"/>
      <c r="M78" s="75"/>
      <c r="N78" s="79"/>
      <c r="O78" s="82">
        <f>11102+422</f>
        <v>11524</v>
      </c>
      <c r="P78" s="121">
        <f>O78/I78*100</f>
        <v>103.80111691587102</v>
      </c>
      <c r="Q78" s="162">
        <f t="shared" si="2"/>
        <v>422</v>
      </c>
      <c r="R78" s="172"/>
      <c r="S78" s="152"/>
      <c r="T78" s="168">
        <f>O78</f>
        <v>11524</v>
      </c>
      <c r="U78" s="121">
        <f t="shared" si="3"/>
        <v>422</v>
      </c>
      <c r="V78" s="11">
        <f>T78/H78*100</f>
        <v>103.80111691587102</v>
      </c>
      <c r="W78" s="97"/>
      <c r="X78" s="332"/>
      <c r="Y78" s="215">
        <f>O78</f>
        <v>11524</v>
      </c>
      <c r="Z78" s="182">
        <f t="shared" si="4"/>
        <v>422</v>
      </c>
      <c r="AA78" s="314">
        <f>Y78/I78*100</f>
        <v>103.80111691587102</v>
      </c>
      <c r="AB78" s="317"/>
      <c r="AC78" s="74"/>
      <c r="AD78" s="63"/>
      <c r="AE78" s="63"/>
    </row>
    <row r="79" spans="1:31" ht="12.75">
      <c r="A79" s="190" t="s">
        <v>69</v>
      </c>
      <c r="B79" s="75"/>
      <c r="C79" s="75"/>
      <c r="D79" s="75"/>
      <c r="E79" s="75"/>
      <c r="F79" s="322"/>
      <c r="G79" s="278">
        <v>12240</v>
      </c>
      <c r="H79" s="279">
        <v>12240</v>
      </c>
      <c r="I79" s="261">
        <v>12240</v>
      </c>
      <c r="J79" s="210"/>
      <c r="K79" s="210"/>
      <c r="L79" s="210"/>
      <c r="M79" s="210"/>
      <c r="N79" s="211"/>
      <c r="O79" s="218">
        <v>0</v>
      </c>
      <c r="P79" s="219">
        <f>O79/I79*100</f>
        <v>0</v>
      </c>
      <c r="Q79" s="162">
        <f t="shared" si="2"/>
        <v>-12240</v>
      </c>
      <c r="R79" s="220"/>
      <c r="S79" s="221"/>
      <c r="T79" s="222">
        <f>O79</f>
        <v>0</v>
      </c>
      <c r="U79" s="121">
        <f t="shared" si="3"/>
        <v>-12240</v>
      </c>
      <c r="V79" s="126">
        <f>T79/H79*100</f>
        <v>0</v>
      </c>
      <c r="W79" s="223"/>
      <c r="X79" s="333"/>
      <c r="Y79" s="224">
        <f>O79</f>
        <v>0</v>
      </c>
      <c r="Z79" s="182">
        <f t="shared" si="4"/>
        <v>-12240</v>
      </c>
      <c r="AA79" s="315">
        <f>Y79/I79*100</f>
        <v>0</v>
      </c>
      <c r="AB79" s="317"/>
      <c r="AC79" s="74"/>
      <c r="AD79" s="63"/>
      <c r="AE79" s="63"/>
    </row>
    <row r="80" spans="1:31" ht="12.75">
      <c r="A80" s="190" t="s">
        <v>22</v>
      </c>
      <c r="B80" s="75"/>
      <c r="C80" s="75"/>
      <c r="D80" s="75"/>
      <c r="E80" s="75"/>
      <c r="F80" s="79"/>
      <c r="G80" s="267">
        <v>500</v>
      </c>
      <c r="H80" s="277">
        <v>500</v>
      </c>
      <c r="I80" s="260">
        <v>500</v>
      </c>
      <c r="J80" s="75"/>
      <c r="K80" s="75"/>
      <c r="L80" s="75"/>
      <c r="M80" s="75"/>
      <c r="N80" s="79"/>
      <c r="O80" s="82">
        <v>0</v>
      </c>
      <c r="P80" s="121">
        <f>O80/I80*100</f>
        <v>0</v>
      </c>
      <c r="Q80" s="162">
        <f t="shared" si="2"/>
        <v>-500</v>
      </c>
      <c r="R80" s="172"/>
      <c r="S80" s="152"/>
      <c r="T80" s="168">
        <f>O80</f>
        <v>0</v>
      </c>
      <c r="U80" s="121">
        <f t="shared" si="3"/>
        <v>-500</v>
      </c>
      <c r="V80" s="11">
        <f>T80/H80*100</f>
        <v>0</v>
      </c>
      <c r="W80" s="97"/>
      <c r="X80" s="332"/>
      <c r="Y80" s="215">
        <f>O80</f>
        <v>0</v>
      </c>
      <c r="Z80" s="182">
        <f t="shared" si="4"/>
        <v>-500</v>
      </c>
      <c r="AA80" s="314">
        <f>Y80/I80*100</f>
        <v>0</v>
      </c>
      <c r="AB80" s="317"/>
      <c r="AC80" s="74"/>
      <c r="AD80" s="63"/>
      <c r="AE80" s="63"/>
    </row>
    <row r="81" spans="1:31" ht="13.5" thickBot="1">
      <c r="A81" s="209" t="s">
        <v>9</v>
      </c>
      <c r="B81" s="210"/>
      <c r="C81" s="210"/>
      <c r="D81" s="210"/>
      <c r="E81" s="210"/>
      <c r="F81" s="211"/>
      <c r="G81" s="278">
        <v>0</v>
      </c>
      <c r="H81" s="279">
        <v>0</v>
      </c>
      <c r="I81" s="261">
        <v>0</v>
      </c>
      <c r="J81" s="210"/>
      <c r="K81" s="210"/>
      <c r="L81" s="210"/>
      <c r="M81" s="210"/>
      <c r="N81" s="211"/>
      <c r="O81" s="218">
        <v>80000</v>
      </c>
      <c r="P81" s="319"/>
      <c r="Q81" s="55">
        <f t="shared" si="2"/>
        <v>80000</v>
      </c>
      <c r="R81" s="220"/>
      <c r="S81" s="221"/>
      <c r="T81" s="222">
        <f>O81</f>
        <v>80000</v>
      </c>
      <c r="U81" s="121">
        <f t="shared" si="3"/>
        <v>80000</v>
      </c>
      <c r="V81" s="320"/>
      <c r="W81" s="223"/>
      <c r="X81" s="333"/>
      <c r="Y81" s="224">
        <f>O81</f>
        <v>80000</v>
      </c>
      <c r="Z81" s="182">
        <f t="shared" si="4"/>
        <v>80000</v>
      </c>
      <c r="AA81" s="321"/>
      <c r="AB81" s="208"/>
      <c r="AC81" s="74"/>
      <c r="AD81" s="63"/>
      <c r="AE81" s="63"/>
    </row>
    <row r="82" spans="1:31" ht="13.5" thickBot="1">
      <c r="A82" s="39" t="s">
        <v>65</v>
      </c>
      <c r="B82" s="13"/>
      <c r="C82" s="13"/>
      <c r="D82" s="13"/>
      <c r="E82" s="13"/>
      <c r="F82" s="80"/>
      <c r="G82" s="272">
        <v>35444</v>
      </c>
      <c r="H82" s="272">
        <v>35444</v>
      </c>
      <c r="I82" s="262">
        <v>35444</v>
      </c>
      <c r="J82" s="13"/>
      <c r="K82" s="13"/>
      <c r="L82" s="13"/>
      <c r="M82" s="13"/>
      <c r="N82" s="80"/>
      <c r="O82" s="83">
        <f>SUM(O76:O81)</f>
        <v>103548</v>
      </c>
      <c r="P82" s="137">
        <f>O82/I82*100</f>
        <v>292.14535605462135</v>
      </c>
      <c r="Q82" s="165">
        <f t="shared" si="2"/>
        <v>68104</v>
      </c>
      <c r="R82" s="169"/>
      <c r="S82" s="225"/>
      <c r="T82" s="83">
        <f>SUM(T76:T81)</f>
        <v>103548</v>
      </c>
      <c r="U82" s="137">
        <f>SUM(U76:U81)</f>
        <v>68104</v>
      </c>
      <c r="V82" s="153">
        <f>T82/H82*100</f>
        <v>292.14535605462135</v>
      </c>
      <c r="W82" s="154"/>
      <c r="X82" s="334"/>
      <c r="Y82" s="216">
        <f>SUM(Y76:Y81)</f>
        <v>103548</v>
      </c>
      <c r="Z82" s="183">
        <f t="shared" si="4"/>
        <v>68104</v>
      </c>
      <c r="AA82" s="312">
        <f>Y82/I82*100</f>
        <v>292.14535605462135</v>
      </c>
      <c r="AB82" s="207"/>
      <c r="AC82" s="87"/>
      <c r="AD82" s="87"/>
      <c r="AE82" s="63"/>
    </row>
    <row r="83" spans="1:31" s="77" customFormat="1" ht="13.5" thickBot="1">
      <c r="A83" s="15"/>
      <c r="B83" s="74"/>
      <c r="C83" s="74"/>
      <c r="D83" s="74"/>
      <c r="E83" s="74"/>
      <c r="F83" s="74"/>
      <c r="G83" s="74"/>
      <c r="H83" s="73"/>
      <c r="I83" s="118"/>
      <c r="J83" s="74"/>
      <c r="K83" s="74"/>
      <c r="L83" s="74"/>
      <c r="M83" s="74"/>
      <c r="N83" s="74"/>
      <c r="O83" s="74"/>
      <c r="P83" s="63"/>
      <c r="Q83" s="55"/>
      <c r="R83" s="72"/>
      <c r="S83" s="73"/>
      <c r="T83" s="73"/>
      <c r="U83" s="104"/>
      <c r="V83" s="60"/>
      <c r="W83" s="72"/>
      <c r="X83" s="63"/>
      <c r="Y83" s="118"/>
      <c r="Z83" s="118"/>
      <c r="AA83" s="180"/>
      <c r="AB83" s="204"/>
      <c r="AC83" s="118"/>
      <c r="AD83" s="118"/>
      <c r="AE83" s="63"/>
    </row>
    <row r="84" spans="1:31" ht="18.75" customHeight="1" thickBot="1">
      <c r="A84" s="39" t="s">
        <v>66</v>
      </c>
      <c r="B84" s="198">
        <f>B69</f>
        <v>1275406</v>
      </c>
      <c r="C84" s="38">
        <f>C69</f>
        <v>496.17569999999995</v>
      </c>
      <c r="D84" s="103">
        <f>D72+D73</f>
        <v>142006.25</v>
      </c>
      <c r="E84" s="38">
        <f>E69</f>
        <v>2722.5742200000004</v>
      </c>
      <c r="F84" s="38">
        <f>F69</f>
        <v>9643866.949999997</v>
      </c>
      <c r="G84" s="272">
        <v>4667444.000000002</v>
      </c>
      <c r="H84" s="272">
        <v>4690956.4</v>
      </c>
      <c r="I84" s="194">
        <v>5144209</v>
      </c>
      <c r="J84" s="13">
        <f>J69</f>
        <v>1576800</v>
      </c>
      <c r="K84" s="13">
        <f>K69</f>
        <v>525600</v>
      </c>
      <c r="L84" s="13">
        <f>L69</f>
        <v>1576800</v>
      </c>
      <c r="M84" s="13">
        <f>M69</f>
        <v>1051200</v>
      </c>
      <c r="N84" s="80">
        <f>N69</f>
        <v>525600</v>
      </c>
      <c r="O84" s="83">
        <f>O69+O82</f>
        <v>5359548.009999998</v>
      </c>
      <c r="P84" s="137">
        <f>O84/G84*100</f>
        <v>114.82833023813453</v>
      </c>
      <c r="Q84" s="165">
        <f>O84-G84</f>
        <v>692104.009999996</v>
      </c>
      <c r="R84" s="169">
        <f>R69</f>
        <v>4.121040680379423</v>
      </c>
      <c r="S84" s="225"/>
      <c r="T84" s="83">
        <f>T82+T69</f>
        <v>5271499.999999999</v>
      </c>
      <c r="U84" s="105">
        <f>T84-H84</f>
        <v>580543.5999999987</v>
      </c>
      <c r="V84" s="153">
        <f>T84/H84*100</f>
        <v>112.37580464401671</v>
      </c>
      <c r="W84" s="150">
        <f>W69</f>
        <v>4.05200540063321</v>
      </c>
      <c r="X84" s="228">
        <f>X72+X73</f>
        <v>590746</v>
      </c>
      <c r="Y84" s="216">
        <f>Y69+Y82</f>
        <v>5862249</v>
      </c>
      <c r="Z84" s="183">
        <f>Z69+Z82</f>
        <v>718040</v>
      </c>
      <c r="AA84" s="318">
        <f>Y84/I84*100</f>
        <v>113.95821981571899</v>
      </c>
      <c r="AB84" s="207">
        <f>AB69</f>
        <v>4.515190456999575</v>
      </c>
      <c r="AC84" s="87"/>
      <c r="AD84" s="87"/>
      <c r="AE84" s="63"/>
    </row>
    <row r="85" spans="1:28" ht="18.75" customHeight="1">
      <c r="A85" s="15"/>
      <c r="B85" s="252"/>
      <c r="C85" s="74"/>
      <c r="D85" s="72"/>
      <c r="E85" s="74"/>
      <c r="F85" s="74"/>
      <c r="G85" s="74"/>
      <c r="H85" s="74"/>
      <c r="I85" s="87"/>
      <c r="J85" s="74"/>
      <c r="K85" s="74"/>
      <c r="L85" s="74"/>
      <c r="M85" s="74"/>
      <c r="N85" s="74"/>
      <c r="O85" s="74"/>
      <c r="P85" s="87"/>
      <c r="Q85" s="87"/>
      <c r="R85" s="72"/>
      <c r="S85" s="73"/>
      <c r="T85" s="74"/>
      <c r="U85" s="87"/>
      <c r="V85" s="87"/>
      <c r="W85" s="72"/>
      <c r="X85" s="87"/>
      <c r="Y85" s="87"/>
      <c r="Z85" s="87"/>
      <c r="AA85" s="253"/>
      <c r="AB85" s="251"/>
    </row>
    <row r="86" spans="1:26" ht="12.75" hidden="1">
      <c r="A86" s="1" t="s">
        <v>90</v>
      </c>
      <c r="B86" s="1"/>
      <c r="C86" s="1"/>
      <c r="D86" s="1"/>
      <c r="E86" s="1"/>
      <c r="F86" s="1"/>
      <c r="G86" s="1"/>
      <c r="H86" s="2"/>
      <c r="I86" s="37"/>
      <c r="J86" s="10"/>
      <c r="K86" s="10"/>
      <c r="L86" s="10"/>
      <c r="M86" s="10"/>
      <c r="N86" s="10"/>
      <c r="O86" s="10"/>
      <c r="P86" s="2"/>
      <c r="Q86" s="10"/>
      <c r="R86" s="10"/>
      <c r="S86" s="20">
        <v>65700000</v>
      </c>
      <c r="T86" s="10" t="s">
        <v>24</v>
      </c>
      <c r="U86" s="17"/>
      <c r="V86" s="2"/>
      <c r="W86" s="10"/>
      <c r="Y86" s="102"/>
      <c r="Z86" s="44"/>
    </row>
    <row r="87" spans="1:25" ht="12.75">
      <c r="A87" s="1"/>
      <c r="B87" s="1"/>
      <c r="C87" s="1"/>
      <c r="D87" s="1"/>
      <c r="E87" s="1"/>
      <c r="F87" s="1"/>
      <c r="G87" s="1"/>
      <c r="H87" s="2"/>
      <c r="I87" s="37"/>
      <c r="J87" s="1"/>
      <c r="K87" s="1"/>
      <c r="L87" s="1"/>
      <c r="M87" s="1"/>
      <c r="N87" s="1"/>
      <c r="O87" s="10"/>
      <c r="P87" s="23"/>
      <c r="Q87" s="23"/>
      <c r="R87" s="102"/>
      <c r="S87" s="20"/>
      <c r="T87" s="43"/>
      <c r="U87" s="102"/>
      <c r="V87" s="19"/>
      <c r="W87" s="100"/>
      <c r="Y87" s="197"/>
    </row>
    <row r="88" spans="1:25" ht="13.5" customHeight="1">
      <c r="A88" s="1"/>
      <c r="B88" s="1"/>
      <c r="C88" s="1"/>
      <c r="D88" s="1"/>
      <c r="E88" s="1"/>
      <c r="F88" s="1"/>
      <c r="G88" s="1"/>
      <c r="H88" s="2"/>
      <c r="I88" s="37"/>
      <c r="J88" s="1"/>
      <c r="K88" s="1"/>
      <c r="L88" s="1"/>
      <c r="M88" s="1"/>
      <c r="N88" s="1"/>
      <c r="P88" s="35"/>
      <c r="Q88" s="34"/>
      <c r="R88" s="106"/>
      <c r="S88" s="106"/>
      <c r="T88" s="106"/>
      <c r="U88" s="107"/>
      <c r="V88" s="108"/>
      <c r="W88" s="10"/>
      <c r="Y88" s="197"/>
    </row>
    <row r="89" spans="1:25" ht="12.75">
      <c r="A89" s="1"/>
      <c r="B89" s="1"/>
      <c r="C89" s="1"/>
      <c r="D89" s="1"/>
      <c r="E89" s="1"/>
      <c r="F89" s="3"/>
      <c r="G89" s="3"/>
      <c r="H89" s="117"/>
      <c r="I89" s="37"/>
      <c r="J89" s="1"/>
      <c r="K89" s="41"/>
      <c r="L89" s="1"/>
      <c r="M89" s="23"/>
      <c r="N89" s="34"/>
      <c r="O89" s="23"/>
      <c r="P89" s="34"/>
      <c r="R89" s="106"/>
      <c r="S89" s="109"/>
      <c r="T89" s="106"/>
      <c r="U89" s="110"/>
      <c r="V89" s="108"/>
      <c r="W89" s="10"/>
      <c r="Y89" s="44"/>
    </row>
    <row r="90" spans="1:25" ht="12.75">
      <c r="A90" s="1"/>
      <c r="B90" s="1"/>
      <c r="C90" s="1"/>
      <c r="D90" s="1"/>
      <c r="E90" s="3"/>
      <c r="F90" s="3"/>
      <c r="G90" s="1"/>
      <c r="H90" s="2"/>
      <c r="I90" s="37"/>
      <c r="J90" s="1"/>
      <c r="K90" s="41"/>
      <c r="L90" s="1"/>
      <c r="M90" s="23"/>
      <c r="N90" s="34"/>
      <c r="O90" s="23"/>
      <c r="P90" s="34"/>
      <c r="R90" s="106"/>
      <c r="S90" s="109"/>
      <c r="T90" s="106"/>
      <c r="U90" s="111"/>
      <c r="V90" s="108"/>
      <c r="W90" s="10"/>
      <c r="Y90" s="44"/>
    </row>
    <row r="91" spans="1:25" ht="12.75">
      <c r="A91" s="1"/>
      <c r="B91" s="1"/>
      <c r="C91" s="1"/>
      <c r="D91" s="1"/>
      <c r="E91" s="3"/>
      <c r="F91" s="3"/>
      <c r="G91" s="1"/>
      <c r="H91" s="2"/>
      <c r="I91" s="15"/>
      <c r="J91" s="1"/>
      <c r="K91" s="41"/>
      <c r="L91" s="1"/>
      <c r="M91" s="23"/>
      <c r="N91" s="34"/>
      <c r="O91" s="23"/>
      <c r="P91" s="34"/>
      <c r="R91" s="106"/>
      <c r="S91" s="106"/>
      <c r="T91" s="106"/>
      <c r="U91" s="112"/>
      <c r="V91" s="108"/>
      <c r="W91" s="10"/>
      <c r="Y91" s="44"/>
    </row>
    <row r="92" spans="1:25" ht="12.75">
      <c r="A92" s="1"/>
      <c r="B92" s="1"/>
      <c r="C92" s="1"/>
      <c r="D92" s="1"/>
      <c r="E92" s="1"/>
      <c r="F92" s="1"/>
      <c r="G92" s="1"/>
      <c r="H92" s="2"/>
      <c r="I92" s="42"/>
      <c r="J92" s="1"/>
      <c r="K92" s="41"/>
      <c r="L92" s="1"/>
      <c r="M92" s="23"/>
      <c r="N92" s="34"/>
      <c r="O92" s="23"/>
      <c r="P92" s="34"/>
      <c r="R92" s="106"/>
      <c r="S92" s="106"/>
      <c r="T92" s="106"/>
      <c r="U92" s="112"/>
      <c r="V92" s="108"/>
      <c r="W92" s="10"/>
      <c r="Y92" s="44"/>
    </row>
    <row r="93" spans="1:25" ht="12.75">
      <c r="A93" s="1"/>
      <c r="B93" s="1"/>
      <c r="C93" s="1"/>
      <c r="D93" s="1"/>
      <c r="E93" s="1"/>
      <c r="F93" s="1"/>
      <c r="G93" s="1"/>
      <c r="H93" s="2"/>
      <c r="I93" s="42"/>
      <c r="J93" s="1"/>
      <c r="K93" s="3"/>
      <c r="L93" s="1"/>
      <c r="M93" s="35"/>
      <c r="N93" s="1"/>
      <c r="O93" s="35"/>
      <c r="P93" s="1"/>
      <c r="R93" s="106"/>
      <c r="S93" s="109"/>
      <c r="T93" s="106"/>
      <c r="U93" s="112"/>
      <c r="V93" s="108"/>
      <c r="W93" s="10"/>
      <c r="Y93" s="44"/>
    </row>
    <row r="94" spans="1:25" ht="12.75">
      <c r="A94" s="88"/>
      <c r="B94" s="89"/>
      <c r="C94" s="88"/>
      <c r="D94" s="88"/>
      <c r="E94" s="88"/>
      <c r="F94" s="88"/>
      <c r="G94" s="88"/>
      <c r="H94" s="4"/>
      <c r="I94" s="88"/>
      <c r="J94" s="88"/>
      <c r="K94" s="88"/>
      <c r="L94" s="88"/>
      <c r="M94" s="86"/>
      <c r="N94" s="88"/>
      <c r="O94" s="36"/>
      <c r="P94" s="1"/>
      <c r="R94" s="106"/>
      <c r="S94" s="106"/>
      <c r="T94" s="106"/>
      <c r="U94" s="112"/>
      <c r="V94" s="108"/>
      <c r="W94" s="10"/>
      <c r="Y94" s="44"/>
    </row>
    <row r="95" spans="1:25" ht="14.25" customHeight="1">
      <c r="A95" s="65"/>
      <c r="B95" s="65"/>
      <c r="C95" s="65"/>
      <c r="D95" s="65"/>
      <c r="E95" s="65"/>
      <c r="F95" s="65"/>
      <c r="G95" s="350"/>
      <c r="H95" s="350"/>
      <c r="I95" s="350"/>
      <c r="J95" s="349"/>
      <c r="K95" s="349"/>
      <c r="L95" s="349"/>
      <c r="M95" s="349"/>
      <c r="N95" s="348"/>
      <c r="O95" s="70"/>
      <c r="R95" s="113"/>
      <c r="S95" s="113"/>
      <c r="T95" s="113"/>
      <c r="U95" s="114"/>
      <c r="V95" s="113"/>
      <c r="Y95" s="44"/>
    </row>
    <row r="96" spans="1:25" ht="14.25" customHeight="1">
      <c r="A96" s="65"/>
      <c r="B96" s="65"/>
      <c r="C96" s="65"/>
      <c r="D96" s="65"/>
      <c r="E96" s="65"/>
      <c r="F96" s="65"/>
      <c r="G96" s="350"/>
      <c r="H96" s="350"/>
      <c r="I96" s="350"/>
      <c r="J96" s="90"/>
      <c r="K96" s="90"/>
      <c r="L96" s="226"/>
      <c r="M96" s="90"/>
      <c r="N96" s="348"/>
      <c r="O96" s="102"/>
      <c r="R96" s="113"/>
      <c r="S96" s="115"/>
      <c r="T96" s="113"/>
      <c r="U96" s="107"/>
      <c r="V96" s="106"/>
      <c r="W96" s="101"/>
      <c r="Y96" s="197"/>
    </row>
    <row r="97" spans="1:26" ht="12.75">
      <c r="A97" s="65"/>
      <c r="B97" s="65"/>
      <c r="C97" s="65"/>
      <c r="D97" s="65"/>
      <c r="E97" s="65"/>
      <c r="F97" s="65"/>
      <c r="G97" s="347"/>
      <c r="H97" s="347"/>
      <c r="I97" s="347"/>
      <c r="J97" s="91"/>
      <c r="K97" s="92"/>
      <c r="L97" s="230"/>
      <c r="M97" s="90"/>
      <c r="N97" s="232"/>
      <c r="O97" s="55"/>
      <c r="W97" s="101"/>
      <c r="X97" s="237"/>
      <c r="Y97" s="238"/>
      <c r="Z97" s="236"/>
    </row>
    <row r="98" spans="1:26" ht="12.75">
      <c r="A98" s="93"/>
      <c r="B98" s="65"/>
      <c r="C98" s="65"/>
      <c r="D98" s="65"/>
      <c r="E98" s="65"/>
      <c r="F98" s="65"/>
      <c r="G98" s="70"/>
      <c r="H98" s="118"/>
      <c r="I98" s="70"/>
      <c r="J98" s="61"/>
      <c r="K98" s="94"/>
      <c r="L98" s="227"/>
      <c r="M98" s="231"/>
      <c r="N98" s="227"/>
      <c r="O98" s="227"/>
      <c r="Q98" s="102"/>
      <c r="S98" s="197"/>
      <c r="X98" s="237"/>
      <c r="Y98" s="238"/>
      <c r="Z98" s="236"/>
    </row>
    <row r="99" spans="1:26" ht="12.75">
      <c r="A99" s="65"/>
      <c r="B99" s="65"/>
      <c r="C99" s="65"/>
      <c r="D99" s="65"/>
      <c r="E99" s="65"/>
      <c r="F99" s="65"/>
      <c r="G99" s="70"/>
      <c r="H99" s="118"/>
      <c r="I99" s="70"/>
      <c r="J99" s="61"/>
      <c r="K99" s="94"/>
      <c r="L99" s="233"/>
      <c r="M99" s="234"/>
      <c r="N99" s="233"/>
      <c r="O99" s="235"/>
      <c r="X99" s="237"/>
      <c r="Y99" s="236"/>
      <c r="Z99" s="236"/>
    </row>
    <row r="100" spans="5:26" ht="12.75">
      <c r="E100" s="65"/>
      <c r="F100" s="65"/>
      <c r="G100" s="65"/>
      <c r="H100" s="77"/>
      <c r="I100" s="136"/>
      <c r="J100" s="65"/>
      <c r="K100" s="65"/>
      <c r="Q100" s="132"/>
      <c r="X100" s="240"/>
      <c r="Y100" s="238"/>
      <c r="Z100" s="241"/>
    </row>
    <row r="101" spans="4:26" ht="12.75">
      <c r="D101" s="192"/>
      <c r="E101" s="65"/>
      <c r="F101" s="65"/>
      <c r="G101" s="65"/>
      <c r="H101" s="77"/>
      <c r="I101" s="65"/>
      <c r="J101" s="65"/>
      <c r="K101" s="65"/>
      <c r="X101" s="239"/>
      <c r="Y101" s="236"/>
      <c r="Z101" s="236"/>
    </row>
    <row r="102" spans="5:26" ht="12.75">
      <c r="E102" s="65"/>
      <c r="F102" s="69"/>
      <c r="G102" s="70"/>
      <c r="H102" s="118"/>
      <c r="I102" s="70"/>
      <c r="J102" s="70"/>
      <c r="K102" s="65"/>
      <c r="X102" s="242"/>
      <c r="Y102" s="243"/>
      <c r="Z102" s="244"/>
    </row>
    <row r="103" spans="5:26" ht="12.75">
      <c r="E103" s="65"/>
      <c r="F103" s="69"/>
      <c r="G103" s="70"/>
      <c r="H103" s="118"/>
      <c r="I103" s="69"/>
      <c r="J103" s="70"/>
      <c r="K103" s="65"/>
      <c r="X103" s="239"/>
      <c r="Y103" s="236"/>
      <c r="Z103" s="236"/>
    </row>
    <row r="104" spans="5:11" ht="12.75">
      <c r="E104" s="65"/>
      <c r="F104" s="69"/>
      <c r="G104" s="70"/>
      <c r="H104" s="118"/>
      <c r="I104" s="70"/>
      <c r="J104" s="70"/>
      <c r="K104" s="65"/>
    </row>
    <row r="105" spans="5:11" ht="12.75">
      <c r="E105" s="65"/>
      <c r="F105" s="70"/>
      <c r="G105" s="70"/>
      <c r="H105" s="118"/>
      <c r="I105" s="70"/>
      <c r="J105" s="70"/>
      <c r="K105" s="65"/>
    </row>
    <row r="106" spans="5:11" ht="12.75">
      <c r="E106" s="65"/>
      <c r="F106" s="70"/>
      <c r="G106" s="70"/>
      <c r="H106" s="118"/>
      <c r="I106" s="70"/>
      <c r="J106" s="70"/>
      <c r="K106" s="65"/>
    </row>
    <row r="107" spans="5:11" ht="12.75">
      <c r="E107" s="65"/>
      <c r="F107" s="65"/>
      <c r="G107" s="65"/>
      <c r="H107" s="77"/>
      <c r="I107" s="65"/>
      <c r="J107" s="65"/>
      <c r="K107" s="65"/>
    </row>
    <row r="108" spans="5:11" ht="12.75">
      <c r="E108" s="65"/>
      <c r="F108" s="65"/>
      <c r="G108" s="65"/>
      <c r="H108" s="77"/>
      <c r="I108" s="65"/>
      <c r="J108" s="65"/>
      <c r="K108" s="65"/>
    </row>
    <row r="109" spans="5:11" ht="12.75">
      <c r="E109" s="65"/>
      <c r="F109" s="65"/>
      <c r="G109" s="65"/>
      <c r="H109" s="77"/>
      <c r="I109" s="65"/>
      <c r="J109" s="65"/>
      <c r="K109" s="65"/>
    </row>
  </sheetData>
  <sheetProtection/>
  <mergeCells count="5">
    <mergeCell ref="G97:I97"/>
    <mergeCell ref="N95:N96"/>
    <mergeCell ref="L95:M95"/>
    <mergeCell ref="G95:I96"/>
    <mergeCell ref="J95:K95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60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Čeledová Jitka (MHMP, ROZ)</cp:lastModifiedBy>
  <cp:lastPrinted>2022-11-16T09:01:08Z</cp:lastPrinted>
  <dcterms:created xsi:type="dcterms:W3CDTF">2007-07-03T10:02:39Z</dcterms:created>
  <dcterms:modified xsi:type="dcterms:W3CDTF">2023-01-02T10:02:23Z</dcterms:modified>
  <cp:category/>
  <cp:version/>
  <cp:contentType/>
  <cp:contentStatus/>
</cp:coreProperties>
</file>