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330" windowHeight="3975" activeTab="0"/>
  </bookViews>
  <sheets>
    <sheet name="4.Q.14-výnosy náklady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<sst xmlns="http://schemas.openxmlformats.org/spreadsheetml/2006/main" count="133" uniqueCount="57">
  <si>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v tis. Kč</t>
  </si>
  <si>
    <t>Výnosy</t>
  </si>
  <si>
    <t>Náklady</t>
  </si>
  <si>
    <t>Z toho:</t>
  </si>
  <si>
    <t>Hospodářský výsledek</t>
  </si>
  <si>
    <t>úplata správci</t>
  </si>
  <si>
    <t>služby a ostat. nákl.</t>
  </si>
  <si>
    <t>opravy a údržba</t>
  </si>
  <si>
    <t>Plnění za</t>
  </si>
  <si>
    <t>%</t>
  </si>
  <si>
    <t xml:space="preserve">%  </t>
  </si>
  <si>
    <t>plnění</t>
  </si>
  <si>
    <t>Acton</t>
  </si>
  <si>
    <t>-</t>
  </si>
  <si>
    <t>VAS</t>
  </si>
  <si>
    <t>Centra</t>
  </si>
  <si>
    <t>Správa bytových</t>
  </si>
  <si>
    <t>objektů celkem</t>
  </si>
  <si>
    <t>Solid</t>
  </si>
  <si>
    <t>TSK</t>
  </si>
  <si>
    <t>a staveb celkem</t>
  </si>
  <si>
    <t>Kolektory Praha</t>
  </si>
  <si>
    <t>Prodej nemovitostí</t>
  </si>
  <si>
    <t>Rezerva</t>
  </si>
  <si>
    <t>Urbia</t>
  </si>
  <si>
    <t>Trade Centre</t>
  </si>
  <si>
    <t>CELKEM hospodář-</t>
  </si>
  <si>
    <t>Daň z příjmu MČ</t>
  </si>
  <si>
    <t>CELKEM  HČ po zdanění</t>
  </si>
  <si>
    <t>ská činnost HMP bez MĆ</t>
  </si>
  <si>
    <t>Tvorba opravných položek</t>
  </si>
  <si>
    <t>PMC Facility</t>
  </si>
  <si>
    <t>Pronájmy pozemků v SVM</t>
  </si>
  <si>
    <t>Správa nebytových obj.</t>
  </si>
  <si>
    <t>Plán</t>
  </si>
  <si>
    <t>Firma, oblast hodnocení</t>
  </si>
  <si>
    <t>v SVM (pozemky a objekty)</t>
  </si>
  <si>
    <t>Odpisy HIM u komerčně</t>
  </si>
  <si>
    <t>využívaných objektů</t>
  </si>
  <si>
    <t>Odpisy nedobytných pohledávek</t>
  </si>
  <si>
    <t>Uplatnění cen při prodejích majetku</t>
  </si>
  <si>
    <t>Správa pozemků celkem</t>
  </si>
  <si>
    <t>Acton (správa pozemků)</t>
  </si>
  <si>
    <t>Pronájmy objektů v SVM - PVS</t>
  </si>
  <si>
    <t>Pronájmy objektů v SVM - bez PVS</t>
  </si>
  <si>
    <t>Sdružení Centra-Austis</t>
  </si>
  <si>
    <t>Ostatní hospodářská činnost SVM</t>
  </si>
  <si>
    <t>Ostatní hospodářská činnost (ostatní</t>
  </si>
  <si>
    <t>odbory MHMP bez SVM)</t>
  </si>
  <si>
    <t>Liga servis</t>
  </si>
  <si>
    <t>Hospodářská činnost - odbor RFD</t>
  </si>
  <si>
    <t>Výsledky hospodářské činnosti vlastního hl.m. Prahy za rok 2014 podává následující tabulka:</t>
  </si>
  <si>
    <t>Tabulka k hodnocení hospodářské činnosti vlastního hl.m. Prahy za rok 2014</t>
  </si>
  <si>
    <t xml:space="preserve"> 1-12/14</t>
  </si>
  <si>
    <t>Správa - Operátor Opencard</t>
  </si>
  <si>
    <t>Daň z příjmu vlastního HMP</t>
  </si>
  <si>
    <t xml:space="preserve">Příloha č. 6 k usnesení Zastupitelstva hl. m. Prahy č.  ze dne 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</si>
</sst>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0.000"/>
    <numFmt numFmtId="168" formatCode="#,##0.0000"/>
    <numFmt numFmtId="169" formatCode="#"/>
    <numFmt numFmtId="170" formatCode="#,###"/>
    <numFmt numFmtId="171" formatCode="d/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0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05]d\.\ mmmm\ yyyy"/>
    <numFmt numFmtId="194" formatCode="[$-405]mmmm\ yy;@"/>
    <numFmt numFmtId="195" formatCode="d/m/yyyy;@"/>
    <numFmt numFmtId="196" formatCode="d/m/yy;@"/>
    <numFmt numFmtId="197" formatCode="dd/mm/yy"/>
  </numFmts>
  <fonts count="26">
    <font>
      <sz val="10"/>
      <name val="Arial CE"/>
      <family val="0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sz val="8"/>
      <name val="Times New Roman CE"/>
      <family val="1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49" fontId="4" fillId="0" borderId="0">
      <alignment vertical="center"/>
      <protection/>
    </xf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 applyNumberFormat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49" applyFont="1" applyFill="1">
      <alignment/>
      <protection/>
    </xf>
    <xf numFmtId="0" fontId="1" fillId="0" borderId="0" xfId="49" applyFont="1" applyFill="1">
      <alignment/>
      <protection/>
    </xf>
    <xf numFmtId="0" fontId="1" fillId="0" borderId="0" xfId="49" applyFont="1" applyFill="1" applyAlignment="1">
      <alignment horizontal="left"/>
      <protection/>
    </xf>
    <xf numFmtId="0" fontId="1" fillId="0" borderId="0" xfId="49" applyFont="1" applyFill="1" applyAlignment="1">
      <alignment horizontal="right"/>
      <protection/>
    </xf>
    <xf numFmtId="0" fontId="2" fillId="0" borderId="0" xfId="49" applyFont="1" applyFill="1">
      <alignment/>
      <protection/>
    </xf>
    <xf numFmtId="0" fontId="1" fillId="0" borderId="0" xfId="49" applyFont="1" applyFill="1" applyBorder="1">
      <alignment/>
      <protection/>
    </xf>
    <xf numFmtId="0" fontId="3" fillId="0" borderId="10" xfId="49" applyFont="1" applyFill="1" applyBorder="1" applyAlignment="1">
      <alignment horizontal="center"/>
      <protection/>
    </xf>
    <xf numFmtId="0" fontId="3" fillId="0" borderId="11" xfId="49" applyFont="1" applyFill="1" applyBorder="1" applyAlignment="1">
      <alignment horizontal="centerContinuous"/>
      <protection/>
    </xf>
    <xf numFmtId="0" fontId="3" fillId="0" borderId="12" xfId="49" applyFont="1" applyFill="1" applyBorder="1" applyAlignment="1">
      <alignment horizontal="centerContinuous"/>
      <protection/>
    </xf>
    <xf numFmtId="0" fontId="3" fillId="0" borderId="13" xfId="49" applyFont="1" applyFill="1" applyBorder="1" applyAlignment="1">
      <alignment horizontal="centerContinuous"/>
      <protection/>
    </xf>
    <xf numFmtId="0" fontId="3" fillId="0" borderId="14" xfId="49" applyFont="1" applyFill="1" applyBorder="1" applyAlignment="1">
      <alignment horizontal="centerContinuous"/>
      <protection/>
    </xf>
    <xf numFmtId="0" fontId="3" fillId="0" borderId="15" xfId="49" applyFont="1" applyFill="1" applyBorder="1" applyAlignment="1">
      <alignment horizontal="centerContinuous"/>
      <protection/>
    </xf>
    <xf numFmtId="0" fontId="3" fillId="0" borderId="16" xfId="49" applyFont="1" applyFill="1" applyBorder="1">
      <alignment/>
      <protection/>
    </xf>
    <xf numFmtId="0" fontId="3" fillId="0" borderId="17" xfId="49" applyFont="1" applyFill="1" applyBorder="1">
      <alignment/>
      <protection/>
    </xf>
    <xf numFmtId="0" fontId="3" fillId="0" borderId="18" xfId="49" applyFont="1" applyFill="1" applyBorder="1">
      <alignment/>
      <protection/>
    </xf>
    <xf numFmtId="0" fontId="3" fillId="0" borderId="17" xfId="49" applyFont="1" applyFill="1" applyBorder="1" applyAlignment="1">
      <alignment horizontal="centerContinuous"/>
      <protection/>
    </xf>
    <xf numFmtId="0" fontId="3" fillId="0" borderId="18" xfId="49" applyFont="1" applyFill="1" applyBorder="1" applyAlignment="1">
      <alignment horizontal="centerContinuous"/>
      <protection/>
    </xf>
    <xf numFmtId="0" fontId="3" fillId="0" borderId="19" xfId="49" applyFont="1" applyFill="1" applyBorder="1">
      <alignment/>
      <protection/>
    </xf>
    <xf numFmtId="0" fontId="3" fillId="0" borderId="20" xfId="49" applyFont="1" applyFill="1" applyBorder="1" applyAlignment="1">
      <alignment horizontal="center"/>
      <protection/>
    </xf>
    <xf numFmtId="0" fontId="3" fillId="0" borderId="21" xfId="49" applyFont="1" applyFill="1" applyBorder="1" applyAlignment="1">
      <alignment horizontal="center"/>
      <protection/>
    </xf>
    <xf numFmtId="0" fontId="3" fillId="0" borderId="22" xfId="49" applyFont="1" applyFill="1" applyBorder="1" applyAlignment="1">
      <alignment horizontal="center"/>
      <protection/>
    </xf>
    <xf numFmtId="0" fontId="3" fillId="0" borderId="23" xfId="49" applyFont="1" applyFill="1" applyBorder="1" applyAlignment="1">
      <alignment horizontal="center"/>
      <protection/>
    </xf>
    <xf numFmtId="0" fontId="3" fillId="0" borderId="24" xfId="49" applyFont="1" applyFill="1" applyBorder="1" applyAlignment="1">
      <alignment horizontal="center"/>
      <protection/>
    </xf>
    <xf numFmtId="0" fontId="3" fillId="0" borderId="25" xfId="49" applyFont="1" applyFill="1" applyBorder="1">
      <alignment/>
      <protection/>
    </xf>
    <xf numFmtId="0" fontId="3" fillId="0" borderId="26" xfId="49" applyFont="1" applyFill="1" applyBorder="1" applyAlignment="1">
      <alignment horizontal="center"/>
      <protection/>
    </xf>
    <xf numFmtId="0" fontId="3" fillId="0" borderId="27" xfId="49" applyFont="1" applyFill="1" applyBorder="1" applyAlignment="1">
      <alignment horizontal="center"/>
      <protection/>
    </xf>
    <xf numFmtId="0" fontId="3" fillId="0" borderId="28" xfId="49" applyFont="1" applyFill="1" applyBorder="1" applyAlignment="1">
      <alignment horizontal="center"/>
      <protection/>
    </xf>
    <xf numFmtId="0" fontId="3" fillId="0" borderId="29" xfId="49" applyFont="1" applyFill="1" applyBorder="1" applyAlignment="1">
      <alignment horizontal="center"/>
      <protection/>
    </xf>
    <xf numFmtId="0" fontId="3" fillId="0" borderId="30" xfId="49" applyFont="1" applyFill="1" applyBorder="1" applyAlignment="1">
      <alignment horizontal="center"/>
      <protection/>
    </xf>
    <xf numFmtId="0" fontId="3" fillId="0" borderId="31" xfId="49" applyFont="1" applyFill="1" applyBorder="1">
      <alignment/>
      <protection/>
    </xf>
    <xf numFmtId="0" fontId="3" fillId="0" borderId="32" xfId="49" applyFont="1" applyFill="1" applyBorder="1">
      <alignment/>
      <protection/>
    </xf>
    <xf numFmtId="0" fontId="3" fillId="0" borderId="33" xfId="49" applyFont="1" applyFill="1" applyBorder="1">
      <alignment/>
      <protection/>
    </xf>
    <xf numFmtId="164" fontId="3" fillId="0" borderId="34" xfId="49" applyNumberFormat="1" applyFont="1" applyFill="1" applyBorder="1">
      <alignment/>
      <protection/>
    </xf>
    <xf numFmtId="3" fontId="3" fillId="0" borderId="35" xfId="49" applyNumberFormat="1" applyFont="1" applyFill="1" applyBorder="1">
      <alignment/>
      <protection/>
    </xf>
    <xf numFmtId="164" fontId="3" fillId="0" borderId="36" xfId="49" applyNumberFormat="1" applyFont="1" applyFill="1" applyBorder="1">
      <alignment/>
      <protection/>
    </xf>
    <xf numFmtId="0" fontId="3" fillId="0" borderId="37" xfId="49" applyFont="1" applyFill="1" applyBorder="1">
      <alignment/>
      <protection/>
    </xf>
    <xf numFmtId="164" fontId="3" fillId="0" borderId="38" xfId="49" applyNumberFormat="1" applyFont="1" applyFill="1" applyBorder="1">
      <alignment/>
      <protection/>
    </xf>
    <xf numFmtId="164" fontId="3" fillId="0" borderId="39" xfId="49" applyNumberFormat="1" applyFont="1" applyFill="1" applyBorder="1">
      <alignment/>
      <protection/>
    </xf>
    <xf numFmtId="0" fontId="3" fillId="0" borderId="40" xfId="49" applyFont="1" applyFill="1" applyBorder="1">
      <alignment/>
      <protection/>
    </xf>
    <xf numFmtId="164" fontId="3" fillId="0" borderId="41" xfId="49" applyNumberFormat="1" applyFont="1" applyFill="1" applyBorder="1">
      <alignment/>
      <protection/>
    </xf>
    <xf numFmtId="3" fontId="3" fillId="0" borderId="42" xfId="49" applyNumberFormat="1" applyFont="1" applyFill="1" applyBorder="1">
      <alignment/>
      <protection/>
    </xf>
    <xf numFmtId="164" fontId="3" fillId="0" borderId="43" xfId="49" applyNumberFormat="1" applyFont="1" applyFill="1" applyBorder="1" applyAlignment="1">
      <alignment horizontal="right"/>
      <protection/>
    </xf>
    <xf numFmtId="0" fontId="7" fillId="0" borderId="16" xfId="49" applyFont="1" applyFill="1" applyBorder="1">
      <alignment/>
      <protection/>
    </xf>
    <xf numFmtId="3" fontId="3" fillId="0" borderId="0" xfId="49" applyNumberFormat="1" applyFont="1" applyFill="1" applyBorder="1">
      <alignment/>
      <protection/>
    </xf>
    <xf numFmtId="3" fontId="3" fillId="0" borderId="21" xfId="49" applyNumberFormat="1" applyFont="1" applyFill="1" applyBorder="1">
      <alignment/>
      <protection/>
    </xf>
    <xf numFmtId="164" fontId="3" fillId="0" borderId="22" xfId="49" applyNumberFormat="1" applyFont="1" applyFill="1" applyBorder="1">
      <alignment/>
      <protection/>
    </xf>
    <xf numFmtId="3" fontId="3" fillId="0" borderId="23" xfId="49" applyNumberFormat="1" applyFont="1" applyFill="1" applyBorder="1">
      <alignment/>
      <protection/>
    </xf>
    <xf numFmtId="164" fontId="3" fillId="0" borderId="24" xfId="49" applyNumberFormat="1" applyFont="1" applyFill="1" applyBorder="1">
      <alignment/>
      <protection/>
    </xf>
    <xf numFmtId="0" fontId="7" fillId="0" borderId="25" xfId="49" applyFont="1" applyFill="1" applyBorder="1">
      <alignment/>
      <protection/>
    </xf>
    <xf numFmtId="3" fontId="7" fillId="0" borderId="26" xfId="49" applyNumberFormat="1" applyFont="1" applyFill="1" applyBorder="1">
      <alignment/>
      <protection/>
    </xf>
    <xf numFmtId="3" fontId="7" fillId="0" borderId="44" xfId="49" applyNumberFormat="1" applyFont="1" applyFill="1" applyBorder="1">
      <alignment/>
      <protection/>
    </xf>
    <xf numFmtId="164" fontId="7" fillId="0" borderId="45" xfId="49" applyNumberFormat="1" applyFont="1" applyFill="1" applyBorder="1">
      <alignment/>
      <protection/>
    </xf>
    <xf numFmtId="3" fontId="7" fillId="0" borderId="29" xfId="49" applyNumberFormat="1" applyFont="1" applyFill="1" applyBorder="1">
      <alignment/>
      <protection/>
    </xf>
    <xf numFmtId="164" fontId="7" fillId="0" borderId="28" xfId="49" applyNumberFormat="1" applyFont="1" applyFill="1" applyBorder="1">
      <alignment/>
      <protection/>
    </xf>
    <xf numFmtId="164" fontId="7" fillId="0" borderId="30" xfId="49" applyNumberFormat="1" applyFont="1" applyFill="1" applyBorder="1">
      <alignment/>
      <protection/>
    </xf>
    <xf numFmtId="164" fontId="3" fillId="0" borderId="36" xfId="49" applyNumberFormat="1" applyFont="1" applyFill="1" applyBorder="1" applyAlignment="1">
      <alignment horizontal="right"/>
      <protection/>
    </xf>
    <xf numFmtId="3" fontId="3" fillId="0" borderId="35" xfId="49" applyNumberFormat="1" applyFont="1" applyFill="1" applyBorder="1" applyAlignment="1">
      <alignment horizontal="right"/>
      <protection/>
    </xf>
    <xf numFmtId="3" fontId="3" fillId="0" borderId="46" xfId="49" applyNumberFormat="1" applyFont="1" applyFill="1" applyBorder="1">
      <alignment/>
      <protection/>
    </xf>
    <xf numFmtId="164" fontId="3" fillId="0" borderId="41" xfId="49" applyNumberFormat="1" applyFont="1" applyFill="1" applyBorder="1" applyAlignment="1">
      <alignment horizontal="right"/>
      <protection/>
    </xf>
    <xf numFmtId="164" fontId="3" fillId="0" borderId="18" xfId="49" applyNumberFormat="1" applyFont="1" applyFill="1" applyBorder="1">
      <alignment/>
      <protection/>
    </xf>
    <xf numFmtId="3" fontId="3" fillId="0" borderId="46" xfId="49" applyNumberFormat="1" applyFont="1" applyFill="1" applyBorder="1" applyAlignment="1">
      <alignment horizontal="right"/>
      <protection/>
    </xf>
    <xf numFmtId="164" fontId="3" fillId="0" borderId="19" xfId="49" applyNumberFormat="1" applyFont="1" applyFill="1" applyBorder="1" applyAlignment="1">
      <alignment horizontal="right"/>
      <protection/>
    </xf>
    <xf numFmtId="3" fontId="7" fillId="0" borderId="27" xfId="49" applyNumberFormat="1" applyFont="1" applyFill="1" applyBorder="1">
      <alignment/>
      <protection/>
    </xf>
    <xf numFmtId="164" fontId="7" fillId="0" borderId="30" xfId="49" applyNumberFormat="1" applyFont="1" applyFill="1" applyBorder="1" applyAlignment="1">
      <alignment horizontal="right"/>
      <protection/>
    </xf>
    <xf numFmtId="3" fontId="3" fillId="0" borderId="47" xfId="49" applyNumberFormat="1" applyFont="1" applyFill="1" applyBorder="1">
      <alignment/>
      <protection/>
    </xf>
    <xf numFmtId="164" fontId="3" fillId="0" borderId="48" xfId="49" applyNumberFormat="1" applyFont="1" applyFill="1" applyBorder="1">
      <alignment/>
      <protection/>
    </xf>
    <xf numFmtId="164" fontId="3" fillId="0" borderId="49" xfId="49" applyNumberFormat="1" applyFont="1" applyFill="1" applyBorder="1" applyAlignment="1">
      <alignment horizontal="right"/>
      <protection/>
    </xf>
    <xf numFmtId="3" fontId="7" fillId="0" borderId="50" xfId="49" applyNumberFormat="1" applyFont="1" applyFill="1" applyBorder="1">
      <alignment/>
      <protection/>
    </xf>
    <xf numFmtId="164" fontId="3" fillId="0" borderId="34" xfId="49" applyNumberFormat="1" applyFont="1" applyFill="1" applyBorder="1" applyAlignment="1">
      <alignment horizontal="right"/>
      <protection/>
    </xf>
    <xf numFmtId="164" fontId="3" fillId="0" borderId="43" xfId="49" applyNumberFormat="1" applyFont="1" applyFill="1" applyBorder="1">
      <alignment/>
      <protection/>
    </xf>
    <xf numFmtId="0" fontId="3" fillId="0" borderId="51" xfId="49" applyFont="1" applyFill="1" applyBorder="1">
      <alignment/>
      <protection/>
    </xf>
    <xf numFmtId="164" fontId="3" fillId="0" borderId="22" xfId="49" applyNumberFormat="1" applyFont="1" applyFill="1" applyBorder="1" applyAlignment="1">
      <alignment horizontal="right"/>
      <protection/>
    </xf>
    <xf numFmtId="3" fontId="3" fillId="0" borderId="52" xfId="49" applyNumberFormat="1" applyFont="1" applyFill="1" applyBorder="1">
      <alignment/>
      <protection/>
    </xf>
    <xf numFmtId="164" fontId="3" fillId="0" borderId="18" xfId="49" applyNumberFormat="1" applyFont="1" applyFill="1" applyBorder="1" applyAlignment="1">
      <alignment horizontal="right"/>
      <protection/>
    </xf>
    <xf numFmtId="164" fontId="3" fillId="0" borderId="19" xfId="49" applyNumberFormat="1" applyFont="1" applyFill="1" applyBorder="1">
      <alignment/>
      <protection/>
    </xf>
    <xf numFmtId="164" fontId="3" fillId="0" borderId="24" xfId="49" applyNumberFormat="1" applyFont="1" applyFill="1" applyBorder="1" applyAlignment="1">
      <alignment horizontal="right"/>
      <protection/>
    </xf>
    <xf numFmtId="0" fontId="3" fillId="0" borderId="53" xfId="49" applyFont="1" applyFill="1" applyBorder="1">
      <alignment/>
      <protection/>
    </xf>
    <xf numFmtId="3" fontId="3" fillId="0" borderId="54" xfId="49" applyNumberFormat="1" applyFont="1" applyFill="1" applyBorder="1">
      <alignment/>
      <protection/>
    </xf>
    <xf numFmtId="3" fontId="3" fillId="0" borderId="54" xfId="49" applyNumberFormat="1" applyFont="1" applyFill="1" applyBorder="1" applyAlignment="1">
      <alignment horizontal="right"/>
      <protection/>
    </xf>
    <xf numFmtId="164" fontId="3" fillId="0" borderId="55" xfId="49" applyNumberFormat="1" applyFont="1" applyFill="1" applyBorder="1" applyAlignment="1">
      <alignment horizontal="right"/>
      <protection/>
    </xf>
    <xf numFmtId="164" fontId="3" fillId="0" borderId="55" xfId="49" applyNumberFormat="1" applyFont="1" applyFill="1" applyBorder="1">
      <alignment/>
      <protection/>
    </xf>
    <xf numFmtId="164" fontId="3" fillId="0" borderId="56" xfId="49" applyNumberFormat="1" applyFont="1" applyFill="1" applyBorder="1" applyAlignment="1">
      <alignment horizontal="right"/>
      <protection/>
    </xf>
    <xf numFmtId="164" fontId="3" fillId="0" borderId="48" xfId="49" applyNumberFormat="1" applyFont="1" applyFill="1" applyBorder="1" applyAlignment="1">
      <alignment horizontal="right"/>
      <protection/>
    </xf>
    <xf numFmtId="3" fontId="7" fillId="0" borderId="57" xfId="49" applyNumberFormat="1" applyFont="1" applyFill="1" applyBorder="1">
      <alignment/>
      <protection/>
    </xf>
    <xf numFmtId="3" fontId="7" fillId="0" borderId="58" xfId="49" applyNumberFormat="1" applyFont="1" applyFill="1" applyBorder="1">
      <alignment/>
      <protection/>
    </xf>
    <xf numFmtId="3" fontId="3" fillId="0" borderId="59" xfId="49" applyNumberFormat="1" applyFont="1" applyFill="1" applyBorder="1">
      <alignment/>
      <protection/>
    </xf>
    <xf numFmtId="164" fontId="3" fillId="0" borderId="38" xfId="49" applyNumberFormat="1" applyFont="1" applyFill="1" applyBorder="1" applyAlignment="1">
      <alignment horizontal="right"/>
      <protection/>
    </xf>
    <xf numFmtId="164" fontId="3" fillId="0" borderId="60" xfId="49" applyNumberFormat="1" applyFont="1" applyFill="1" applyBorder="1" applyAlignment="1">
      <alignment horizontal="right"/>
      <protection/>
    </xf>
    <xf numFmtId="164" fontId="3" fillId="0" borderId="39" xfId="49" applyNumberFormat="1" applyFont="1" applyFill="1" applyBorder="1" applyAlignment="1">
      <alignment horizontal="right"/>
      <protection/>
    </xf>
    <xf numFmtId="3" fontId="3" fillId="0" borderId="23" xfId="49" applyNumberFormat="1" applyFont="1" applyFill="1" applyBorder="1" applyAlignment="1">
      <alignment horizontal="right"/>
      <protection/>
    </xf>
    <xf numFmtId="3" fontId="3" fillId="0" borderId="61" xfId="49" applyNumberFormat="1" applyFont="1" applyFill="1" applyBorder="1">
      <alignment/>
      <protection/>
    </xf>
    <xf numFmtId="3" fontId="3" fillId="0" borderId="62" xfId="49" applyNumberFormat="1" applyFont="1" applyFill="1" applyBorder="1">
      <alignment/>
      <protection/>
    </xf>
    <xf numFmtId="3" fontId="3" fillId="0" borderId="63" xfId="49" applyNumberFormat="1" applyFont="1" applyFill="1" applyBorder="1">
      <alignment/>
      <protection/>
    </xf>
    <xf numFmtId="3" fontId="3" fillId="0" borderId="17" xfId="49" applyNumberFormat="1" applyFont="1" applyFill="1" applyBorder="1">
      <alignment/>
      <protection/>
    </xf>
    <xf numFmtId="3" fontId="3" fillId="0" borderId="64" xfId="49" applyNumberFormat="1" applyFont="1" applyFill="1" applyBorder="1">
      <alignment/>
      <protection/>
    </xf>
    <xf numFmtId="3" fontId="3" fillId="0" borderId="47" xfId="49" applyNumberFormat="1" applyFont="1" applyFill="1" applyBorder="1" applyAlignment="1">
      <alignment horizontal="right"/>
      <protection/>
    </xf>
    <xf numFmtId="3" fontId="3" fillId="0" borderId="65" xfId="49" applyNumberFormat="1" applyFont="1" applyFill="1" applyBorder="1">
      <alignment/>
      <protection/>
    </xf>
    <xf numFmtId="3" fontId="3" fillId="0" borderId="66" xfId="49" applyNumberFormat="1" applyFont="1" applyFill="1" applyBorder="1">
      <alignment/>
      <protection/>
    </xf>
    <xf numFmtId="3" fontId="3" fillId="0" borderId="67" xfId="49" applyNumberFormat="1" applyFont="1" applyFill="1" applyBorder="1" applyAlignment="1">
      <alignment horizontal="right"/>
      <protection/>
    </xf>
    <xf numFmtId="3" fontId="3" fillId="0" borderId="67" xfId="49" applyNumberFormat="1" applyFont="1" applyFill="1" applyBorder="1">
      <alignment/>
      <protection/>
    </xf>
    <xf numFmtId="3" fontId="3" fillId="0" borderId="68" xfId="49" applyNumberFormat="1" applyFont="1" applyFill="1" applyBorder="1">
      <alignment/>
      <protection/>
    </xf>
    <xf numFmtId="3" fontId="3" fillId="0" borderId="69" xfId="49" applyNumberFormat="1" applyFont="1" applyFill="1" applyBorder="1">
      <alignment/>
      <protection/>
    </xf>
    <xf numFmtId="3" fontId="3" fillId="0" borderId="42" xfId="49" applyNumberFormat="1" applyFont="1" applyFill="1" applyBorder="1" applyAlignment="1">
      <alignment horizontal="right"/>
      <protection/>
    </xf>
    <xf numFmtId="3" fontId="3" fillId="0" borderId="70" xfId="49" applyNumberFormat="1" applyFont="1" applyFill="1" applyBorder="1" applyAlignment="1">
      <alignment horizontal="right"/>
      <protection/>
    </xf>
    <xf numFmtId="3" fontId="3" fillId="0" borderId="71" xfId="49" applyNumberFormat="1" applyFont="1" applyFill="1" applyBorder="1" applyAlignment="1">
      <alignment horizontal="right"/>
      <protection/>
    </xf>
    <xf numFmtId="0" fontId="25" fillId="0" borderId="0" xfId="49" applyFont="1" applyFill="1" applyAlignment="1">
      <alignment horizontal="left"/>
      <protection/>
    </xf>
    <xf numFmtId="0" fontId="3" fillId="0" borderId="72" xfId="49" applyFont="1" applyFill="1" applyBorder="1" applyAlignment="1">
      <alignment horizontal="center"/>
      <protection/>
    </xf>
    <xf numFmtId="0" fontId="3" fillId="0" borderId="11" xfId="49" applyFont="1" applyFill="1" applyBorder="1" applyAlignment="1">
      <alignment horizontal="center"/>
      <protection/>
    </xf>
    <xf numFmtId="0" fontId="3" fillId="0" borderId="12" xfId="49" applyFont="1" applyFill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" xfId="36"/>
    <cellStyle name="Hyperlink" xfId="37"/>
    <cellStyle name="Chybně" xfId="38"/>
    <cellStyle name="k6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Kopie - 1.Q 03-HČ rozb-tab. celk. výsledky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343900" y="62293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selection activeCell="B7" sqref="B7"/>
    </sheetView>
  </sheetViews>
  <sheetFormatPr defaultColWidth="9.125" defaultRowHeight="12.75"/>
  <cols>
    <col min="1" max="1" width="23.625" style="2" customWidth="1"/>
    <col min="2" max="3" width="8.625" style="2" customWidth="1"/>
    <col min="4" max="4" width="5.625" style="2" customWidth="1"/>
    <col min="5" max="6" width="8.625" style="2" customWidth="1"/>
    <col min="7" max="7" width="5.625" style="2" customWidth="1"/>
    <col min="8" max="9" width="8.625" style="2" customWidth="1"/>
    <col min="10" max="10" width="5.625" style="2" customWidth="1"/>
    <col min="11" max="12" width="8.625" style="2" customWidth="1"/>
    <col min="13" max="13" width="5.625" style="2" customWidth="1"/>
    <col min="14" max="15" width="8.625" style="2" customWidth="1"/>
    <col min="16" max="16" width="5.625" style="2" customWidth="1"/>
    <col min="17" max="18" width="8.625" style="2" customWidth="1"/>
    <col min="19" max="19" width="5.625" style="2" customWidth="1"/>
    <col min="20" max="116" width="10.75390625" style="2" customWidth="1"/>
    <col min="117" max="135" width="6.75390625" style="2" customWidth="1"/>
    <col min="136" max="16384" width="9.125" style="2" customWidth="1"/>
  </cols>
  <sheetData>
    <row r="1" spans="1:19" ht="12" customHeight="1">
      <c r="A1" s="106" t="s">
        <v>56</v>
      </c>
      <c r="S1" s="4"/>
    </row>
    <row r="2" ht="12" customHeight="1">
      <c r="A2" s="3" t="s">
        <v>51</v>
      </c>
    </row>
    <row r="3" spans="1:4" ht="12.75" customHeight="1">
      <c r="A3" s="5" t="s">
        <v>52</v>
      </c>
      <c r="D3" s="6"/>
    </row>
    <row r="4" spans="11:19" ht="12" customHeight="1" thickBot="1">
      <c r="K4" s="4"/>
      <c r="R4" s="4"/>
      <c r="S4" s="4" t="s">
        <v>0</v>
      </c>
    </row>
    <row r="5" spans="1:19" ht="12" customHeight="1">
      <c r="A5" s="7" t="s">
        <v>35</v>
      </c>
      <c r="B5" s="107" t="s">
        <v>1</v>
      </c>
      <c r="C5" s="108"/>
      <c r="D5" s="109"/>
      <c r="E5" s="8" t="s">
        <v>2</v>
      </c>
      <c r="F5" s="8"/>
      <c r="G5" s="9"/>
      <c r="H5" s="10" t="s">
        <v>3</v>
      </c>
      <c r="I5" s="10"/>
      <c r="J5" s="10"/>
      <c r="K5" s="10"/>
      <c r="L5" s="10"/>
      <c r="M5" s="10"/>
      <c r="N5" s="10"/>
      <c r="O5" s="10"/>
      <c r="P5" s="11"/>
      <c r="Q5" s="8" t="s">
        <v>4</v>
      </c>
      <c r="R5" s="8"/>
      <c r="S5" s="12"/>
    </row>
    <row r="6" spans="1:19" ht="12" customHeight="1">
      <c r="A6" s="13"/>
      <c r="B6" s="14"/>
      <c r="C6" s="14"/>
      <c r="D6" s="15"/>
      <c r="E6" s="14"/>
      <c r="F6" s="14"/>
      <c r="G6" s="15"/>
      <c r="H6" s="16" t="s">
        <v>5</v>
      </c>
      <c r="I6" s="16"/>
      <c r="J6" s="17"/>
      <c r="K6" s="16" t="s">
        <v>6</v>
      </c>
      <c r="L6" s="16"/>
      <c r="M6" s="17"/>
      <c r="N6" s="16" t="s">
        <v>7</v>
      </c>
      <c r="O6" s="16"/>
      <c r="P6" s="17"/>
      <c r="Q6" s="14"/>
      <c r="R6" s="14"/>
      <c r="S6" s="18"/>
    </row>
    <row r="7" spans="1:19" ht="12" customHeight="1">
      <c r="A7" s="13"/>
      <c r="B7" s="19" t="s">
        <v>34</v>
      </c>
      <c r="C7" s="20" t="s">
        <v>8</v>
      </c>
      <c r="D7" s="21" t="s">
        <v>9</v>
      </c>
      <c r="E7" s="19" t="s">
        <v>34</v>
      </c>
      <c r="F7" s="22" t="s">
        <v>8</v>
      </c>
      <c r="G7" s="21" t="s">
        <v>10</v>
      </c>
      <c r="H7" s="19" t="s">
        <v>34</v>
      </c>
      <c r="I7" s="22" t="s">
        <v>8</v>
      </c>
      <c r="J7" s="21" t="s">
        <v>9</v>
      </c>
      <c r="K7" s="19" t="s">
        <v>34</v>
      </c>
      <c r="L7" s="22" t="s">
        <v>8</v>
      </c>
      <c r="M7" s="21" t="s">
        <v>9</v>
      </c>
      <c r="N7" s="19" t="s">
        <v>34</v>
      </c>
      <c r="O7" s="22" t="s">
        <v>8</v>
      </c>
      <c r="P7" s="21" t="s">
        <v>9</v>
      </c>
      <c r="Q7" s="19" t="s">
        <v>34</v>
      </c>
      <c r="R7" s="22" t="s">
        <v>8</v>
      </c>
      <c r="S7" s="23" t="s">
        <v>9</v>
      </c>
    </row>
    <row r="8" spans="1:19" ht="12" customHeight="1" thickBot="1">
      <c r="A8" s="24"/>
      <c r="B8" s="25"/>
      <c r="C8" s="26" t="s">
        <v>53</v>
      </c>
      <c r="D8" s="27" t="s">
        <v>11</v>
      </c>
      <c r="E8" s="28"/>
      <c r="F8" s="26" t="s">
        <v>53</v>
      </c>
      <c r="G8" s="27" t="s">
        <v>11</v>
      </c>
      <c r="H8" s="28"/>
      <c r="I8" s="26" t="s">
        <v>53</v>
      </c>
      <c r="J8" s="27" t="s">
        <v>11</v>
      </c>
      <c r="K8" s="28"/>
      <c r="L8" s="26" t="s">
        <v>53</v>
      </c>
      <c r="M8" s="27" t="s">
        <v>11</v>
      </c>
      <c r="N8" s="28"/>
      <c r="O8" s="26" t="s">
        <v>53</v>
      </c>
      <c r="P8" s="27" t="s">
        <v>11</v>
      </c>
      <c r="Q8" s="28"/>
      <c r="R8" s="26" t="s">
        <v>53</v>
      </c>
      <c r="S8" s="29" t="s">
        <v>11</v>
      </c>
    </row>
    <row r="9" spans="1:19" ht="11.25" customHeight="1">
      <c r="A9" s="32" t="s">
        <v>12</v>
      </c>
      <c r="B9" s="91">
        <v>56266</v>
      </c>
      <c r="C9" s="100">
        <v>57461</v>
      </c>
      <c r="D9" s="33">
        <f>C9*100/B9</f>
        <v>102.12384032986172</v>
      </c>
      <c r="E9" s="34">
        <f aca="true" t="shared" si="0" ref="E9:F12">H9+K9+N9</f>
        <v>59300</v>
      </c>
      <c r="F9" s="34">
        <f t="shared" si="0"/>
        <v>49900</v>
      </c>
      <c r="G9" s="33">
        <f>F9*100/E9</f>
        <v>84.14839797639124</v>
      </c>
      <c r="H9" s="34">
        <v>5250</v>
      </c>
      <c r="I9" s="34">
        <v>4764</v>
      </c>
      <c r="J9" s="33">
        <f>I9*100/H9</f>
        <v>90.74285714285715</v>
      </c>
      <c r="K9" s="34">
        <v>19795</v>
      </c>
      <c r="L9" s="34">
        <v>17054</v>
      </c>
      <c r="M9" s="33">
        <f>L9*100/K9</f>
        <v>86.15306895680727</v>
      </c>
      <c r="N9" s="34">
        <v>34255</v>
      </c>
      <c r="O9" s="34">
        <v>28082</v>
      </c>
      <c r="P9" s="33">
        <f>O9*100/N9</f>
        <v>81.97927309881769</v>
      </c>
      <c r="Q9" s="34">
        <f aca="true" t="shared" si="1" ref="Q9:R12">B9-E9</f>
        <v>-3034</v>
      </c>
      <c r="R9" s="34">
        <f t="shared" si="1"/>
        <v>7561</v>
      </c>
      <c r="S9" s="56" t="s">
        <v>13</v>
      </c>
    </row>
    <row r="10" spans="1:19" ht="11.25" customHeight="1">
      <c r="A10" s="36" t="s">
        <v>14</v>
      </c>
      <c r="B10" s="91">
        <v>71113</v>
      </c>
      <c r="C10" s="100">
        <v>78542</v>
      </c>
      <c r="D10" s="37">
        <f>C10*100/B10</f>
        <v>110.4467537581033</v>
      </c>
      <c r="E10" s="34">
        <f t="shared" si="0"/>
        <v>81060</v>
      </c>
      <c r="F10" s="34">
        <f t="shared" si="0"/>
        <v>77521</v>
      </c>
      <c r="G10" s="37">
        <f>F10*100/E10</f>
        <v>95.63409819886503</v>
      </c>
      <c r="H10" s="34">
        <v>4800</v>
      </c>
      <c r="I10" s="34">
        <v>4162</v>
      </c>
      <c r="J10" s="37">
        <f>I10*100/H10</f>
        <v>86.70833333333333</v>
      </c>
      <c r="K10" s="34">
        <v>27400</v>
      </c>
      <c r="L10" s="86">
        <v>26693</v>
      </c>
      <c r="M10" s="37">
        <f>L10*100/K10</f>
        <v>97.41970802919708</v>
      </c>
      <c r="N10" s="34">
        <v>48860</v>
      </c>
      <c r="O10" s="34">
        <v>46666</v>
      </c>
      <c r="P10" s="37">
        <f>O10*100/N10</f>
        <v>95.50961932050757</v>
      </c>
      <c r="Q10" s="34">
        <f t="shared" si="1"/>
        <v>-9947</v>
      </c>
      <c r="R10" s="34">
        <f t="shared" si="1"/>
        <v>1021</v>
      </c>
      <c r="S10" s="89" t="s">
        <v>13</v>
      </c>
    </row>
    <row r="11" spans="1:19" ht="11.25" customHeight="1">
      <c r="A11" s="36" t="s">
        <v>15</v>
      </c>
      <c r="B11" s="91">
        <v>340930</v>
      </c>
      <c r="C11" s="100">
        <v>357925</v>
      </c>
      <c r="D11" s="37">
        <f>C11*100/B11</f>
        <v>104.98489425981873</v>
      </c>
      <c r="E11" s="34">
        <f t="shared" si="0"/>
        <v>262430</v>
      </c>
      <c r="F11" s="34">
        <f t="shared" si="0"/>
        <v>225353</v>
      </c>
      <c r="G11" s="37">
        <f>F11*100/E11</f>
        <v>85.87166101436574</v>
      </c>
      <c r="H11" s="34">
        <v>15920</v>
      </c>
      <c r="I11" s="34">
        <v>15187</v>
      </c>
      <c r="J11" s="37">
        <f>I11*100/H11</f>
        <v>95.39572864321607</v>
      </c>
      <c r="K11" s="34">
        <v>89790</v>
      </c>
      <c r="L11" s="34">
        <v>69210</v>
      </c>
      <c r="M11" s="37">
        <f>L11*100/K11</f>
        <v>77.07985299031073</v>
      </c>
      <c r="N11" s="34">
        <v>156720</v>
      </c>
      <c r="O11" s="34">
        <v>140956</v>
      </c>
      <c r="P11" s="37">
        <f>O11*100/N11</f>
        <v>89.94129657988769</v>
      </c>
      <c r="Q11" s="34">
        <f t="shared" si="1"/>
        <v>78500</v>
      </c>
      <c r="R11" s="34">
        <f t="shared" si="1"/>
        <v>132572</v>
      </c>
      <c r="S11" s="38">
        <f>R11*100/Q11</f>
        <v>168.88152866242038</v>
      </c>
    </row>
    <row r="12" spans="1:19" ht="11.25" customHeight="1">
      <c r="A12" s="39" t="s">
        <v>31</v>
      </c>
      <c r="B12" s="93">
        <v>96170</v>
      </c>
      <c r="C12" s="102">
        <v>100014</v>
      </c>
      <c r="D12" s="40">
        <f>C12*100/B12</f>
        <v>103.99708848913383</v>
      </c>
      <c r="E12" s="41">
        <f t="shared" si="0"/>
        <v>68288</v>
      </c>
      <c r="F12" s="41">
        <f t="shared" si="0"/>
        <v>62893</v>
      </c>
      <c r="G12" s="40">
        <f>F12*100/E12</f>
        <v>92.09963683223992</v>
      </c>
      <c r="H12" s="41">
        <v>3588</v>
      </c>
      <c r="I12" s="41">
        <v>3513</v>
      </c>
      <c r="J12" s="40">
        <f>I12*100/H12</f>
        <v>97.90969899665552</v>
      </c>
      <c r="K12" s="41">
        <v>23203</v>
      </c>
      <c r="L12" s="41">
        <v>17889</v>
      </c>
      <c r="M12" s="40">
        <f>L12*100/K12</f>
        <v>77.0977890789984</v>
      </c>
      <c r="N12" s="41">
        <v>41497</v>
      </c>
      <c r="O12" s="41">
        <v>41491</v>
      </c>
      <c r="P12" s="40">
        <f>O12*100/N12</f>
        <v>99.98554112345471</v>
      </c>
      <c r="Q12" s="41">
        <f t="shared" si="1"/>
        <v>27882</v>
      </c>
      <c r="R12" s="41">
        <f t="shared" si="1"/>
        <v>37121</v>
      </c>
      <c r="S12" s="42">
        <f>R12*100/Q12</f>
        <v>133.13607345240658</v>
      </c>
    </row>
    <row r="13" spans="1:19" ht="11.25" customHeight="1">
      <c r="A13" s="43" t="s">
        <v>16</v>
      </c>
      <c r="B13" s="44"/>
      <c r="C13" s="45"/>
      <c r="D13" s="46"/>
      <c r="E13" s="47"/>
      <c r="F13" s="47"/>
      <c r="G13" s="46"/>
      <c r="H13" s="47"/>
      <c r="I13" s="47"/>
      <c r="J13" s="46"/>
      <c r="K13" s="47"/>
      <c r="L13" s="47"/>
      <c r="M13" s="46"/>
      <c r="N13" s="47"/>
      <c r="O13" s="47"/>
      <c r="P13" s="46"/>
      <c r="Q13" s="47"/>
      <c r="R13" s="47"/>
      <c r="S13" s="48"/>
    </row>
    <row r="14" spans="1:19" ht="11.25" customHeight="1" thickBot="1">
      <c r="A14" s="49" t="s">
        <v>17</v>
      </c>
      <c r="B14" s="50">
        <f>SUM(B9:B13)</f>
        <v>564479</v>
      </c>
      <c r="C14" s="51">
        <f>SUM(C9:C13)</f>
        <v>593942</v>
      </c>
      <c r="D14" s="52">
        <f aca="true" t="shared" si="2" ref="D14:D20">C14*100/B14</f>
        <v>105.21950329418809</v>
      </c>
      <c r="E14" s="53">
        <f>SUM(E9:E13)</f>
        <v>471078</v>
      </c>
      <c r="F14" s="53">
        <f>SUM(F9:F13)</f>
        <v>415667</v>
      </c>
      <c r="G14" s="54">
        <f aca="true" t="shared" si="3" ref="G14:G20">F14*100/E14</f>
        <v>88.23740442134849</v>
      </c>
      <c r="H14" s="53">
        <f>SUM(H9:H13)</f>
        <v>29558</v>
      </c>
      <c r="I14" s="50">
        <f>SUM(I9:I13)</f>
        <v>27626</v>
      </c>
      <c r="J14" s="52">
        <f aca="true" t="shared" si="4" ref="J14:J20">I14*100/H14</f>
        <v>93.46369849110224</v>
      </c>
      <c r="K14" s="53">
        <f>SUM(K9:K13)</f>
        <v>160188</v>
      </c>
      <c r="L14" s="50">
        <f>SUM(L9:L13)</f>
        <v>130846</v>
      </c>
      <c r="M14" s="52">
        <f aca="true" t="shared" si="5" ref="M14:M20">L14*100/K14</f>
        <v>81.68277274202812</v>
      </c>
      <c r="N14" s="53">
        <f>SUM(N9:N13)</f>
        <v>281332</v>
      </c>
      <c r="O14" s="50">
        <f>SUM(O9:O13)</f>
        <v>257195</v>
      </c>
      <c r="P14" s="52">
        <f aca="true" t="shared" si="6" ref="P14:P20">O14*100/N14</f>
        <v>91.42045696899038</v>
      </c>
      <c r="Q14" s="53">
        <f aca="true" t="shared" si="7" ref="Q14:R20">B14-E14</f>
        <v>93401</v>
      </c>
      <c r="R14" s="53">
        <f>SUM(R9:R13)</f>
        <v>178275</v>
      </c>
      <c r="S14" s="55">
        <f>R14*100/Q14</f>
        <v>190.87054742454578</v>
      </c>
    </row>
    <row r="15" spans="1:19" ht="11.25" customHeight="1">
      <c r="A15" s="32" t="s">
        <v>18</v>
      </c>
      <c r="B15" s="91">
        <v>146491</v>
      </c>
      <c r="C15" s="100">
        <v>170228</v>
      </c>
      <c r="D15" s="33">
        <f t="shared" si="2"/>
        <v>116.20372582615997</v>
      </c>
      <c r="E15" s="34">
        <f aca="true" t="shared" si="8" ref="E15:F18">H15+K15+N15</f>
        <v>195357</v>
      </c>
      <c r="F15" s="34">
        <f t="shared" si="8"/>
        <v>180862</v>
      </c>
      <c r="G15" s="33">
        <f t="shared" si="3"/>
        <v>92.5802505157225</v>
      </c>
      <c r="H15" s="34">
        <v>18493</v>
      </c>
      <c r="I15" s="34">
        <v>18523</v>
      </c>
      <c r="J15" s="33">
        <f t="shared" si="4"/>
        <v>100.1622235440437</v>
      </c>
      <c r="K15" s="34">
        <v>55967</v>
      </c>
      <c r="L15" s="34">
        <v>38803</v>
      </c>
      <c r="M15" s="33">
        <f t="shared" si="5"/>
        <v>69.33192774313434</v>
      </c>
      <c r="N15" s="34">
        <v>120897</v>
      </c>
      <c r="O15" s="34">
        <v>123536</v>
      </c>
      <c r="P15" s="33">
        <f t="shared" si="6"/>
        <v>102.18284986393377</v>
      </c>
      <c r="Q15" s="34">
        <f t="shared" si="7"/>
        <v>-48866</v>
      </c>
      <c r="R15" s="34">
        <f t="shared" si="7"/>
        <v>-10634</v>
      </c>
      <c r="S15" s="56" t="s">
        <v>13</v>
      </c>
    </row>
    <row r="16" spans="1:19" ht="11.25" customHeight="1">
      <c r="A16" s="36" t="s">
        <v>49</v>
      </c>
      <c r="B16" s="91">
        <v>61700</v>
      </c>
      <c r="C16" s="100">
        <v>62771</v>
      </c>
      <c r="D16" s="37">
        <f t="shared" si="2"/>
        <v>101.73581847649919</v>
      </c>
      <c r="E16" s="34">
        <f t="shared" si="8"/>
        <v>217056</v>
      </c>
      <c r="F16" s="34">
        <f t="shared" si="8"/>
        <v>182727</v>
      </c>
      <c r="G16" s="37">
        <f t="shared" si="3"/>
        <v>84.18426581158779</v>
      </c>
      <c r="H16" s="34">
        <v>20800</v>
      </c>
      <c r="I16" s="34">
        <v>20781</v>
      </c>
      <c r="J16" s="37">
        <f t="shared" si="4"/>
        <v>99.90865384615384</v>
      </c>
      <c r="K16" s="34">
        <v>60783</v>
      </c>
      <c r="L16" s="34">
        <v>37772</v>
      </c>
      <c r="M16" s="37">
        <f t="shared" si="5"/>
        <v>62.14237533520886</v>
      </c>
      <c r="N16" s="34">
        <v>135473</v>
      </c>
      <c r="O16" s="34">
        <v>124174</v>
      </c>
      <c r="P16" s="37">
        <f t="shared" si="6"/>
        <v>91.65959268636554</v>
      </c>
      <c r="Q16" s="34">
        <f t="shared" si="7"/>
        <v>-155356</v>
      </c>
      <c r="R16" s="34">
        <f t="shared" si="7"/>
        <v>-119956</v>
      </c>
      <c r="S16" s="56" t="s">
        <v>13</v>
      </c>
    </row>
    <row r="17" spans="1:19" ht="11.25" customHeight="1">
      <c r="A17" s="36" t="s">
        <v>25</v>
      </c>
      <c r="B17" s="91">
        <v>185490</v>
      </c>
      <c r="C17" s="99">
        <v>190510</v>
      </c>
      <c r="D17" s="37">
        <f t="shared" si="2"/>
        <v>102.70634535554477</v>
      </c>
      <c r="E17" s="34">
        <f t="shared" si="8"/>
        <v>139507</v>
      </c>
      <c r="F17" s="34">
        <f t="shared" si="8"/>
        <v>124626</v>
      </c>
      <c r="G17" s="33">
        <f t="shared" si="3"/>
        <v>89.33315174148967</v>
      </c>
      <c r="H17" s="57">
        <v>15667</v>
      </c>
      <c r="I17" s="57">
        <v>15819</v>
      </c>
      <c r="J17" s="33">
        <f t="shared" si="4"/>
        <v>100.97019212357183</v>
      </c>
      <c r="K17" s="57">
        <v>104310</v>
      </c>
      <c r="L17" s="57">
        <v>92830</v>
      </c>
      <c r="M17" s="33">
        <f t="shared" si="5"/>
        <v>88.99434378295466</v>
      </c>
      <c r="N17" s="57">
        <v>19530</v>
      </c>
      <c r="O17" s="57">
        <v>15977</v>
      </c>
      <c r="P17" s="33">
        <f t="shared" si="6"/>
        <v>81.80747567844342</v>
      </c>
      <c r="Q17" s="57">
        <f t="shared" si="7"/>
        <v>45983</v>
      </c>
      <c r="R17" s="34">
        <f t="shared" si="7"/>
        <v>65884</v>
      </c>
      <c r="S17" s="35">
        <f>R17*100/Q17</f>
        <v>143.27903790531283</v>
      </c>
    </row>
    <row r="18" spans="1:19" ht="11.25" customHeight="1">
      <c r="A18" s="36" t="s">
        <v>45</v>
      </c>
      <c r="B18" s="91">
        <v>4101</v>
      </c>
      <c r="C18" s="99">
        <v>3640</v>
      </c>
      <c r="D18" s="37">
        <f t="shared" si="2"/>
        <v>88.75883930748599</v>
      </c>
      <c r="E18" s="34">
        <f t="shared" si="8"/>
        <v>15974</v>
      </c>
      <c r="F18" s="34">
        <f t="shared" si="8"/>
        <v>10448</v>
      </c>
      <c r="G18" s="37">
        <f t="shared" si="3"/>
        <v>65.40628521347189</v>
      </c>
      <c r="H18" s="57">
        <v>5061</v>
      </c>
      <c r="I18" s="57">
        <v>3596</v>
      </c>
      <c r="J18" s="37">
        <f t="shared" si="4"/>
        <v>71.05315155107687</v>
      </c>
      <c r="K18" s="57">
        <v>174</v>
      </c>
      <c r="L18" s="57">
        <v>50</v>
      </c>
      <c r="M18" s="37">
        <f t="shared" si="5"/>
        <v>28.735632183908045</v>
      </c>
      <c r="N18" s="57">
        <v>10739</v>
      </c>
      <c r="O18" s="57">
        <v>6802</v>
      </c>
      <c r="P18" s="33">
        <f t="shared" si="6"/>
        <v>63.33923084086042</v>
      </c>
      <c r="Q18" s="34">
        <f t="shared" si="7"/>
        <v>-11873</v>
      </c>
      <c r="R18" s="34">
        <f t="shared" si="7"/>
        <v>-6808</v>
      </c>
      <c r="S18" s="56" t="s">
        <v>13</v>
      </c>
    </row>
    <row r="19" spans="1:19" ht="11.25" customHeight="1">
      <c r="A19" s="36" t="s">
        <v>19</v>
      </c>
      <c r="B19" s="91">
        <v>221100</v>
      </c>
      <c r="C19" s="99">
        <v>249543</v>
      </c>
      <c r="D19" s="37">
        <f t="shared" si="2"/>
        <v>112.86431478968792</v>
      </c>
      <c r="E19" s="34">
        <f>H19+K19+N19</f>
        <v>54704</v>
      </c>
      <c r="F19" s="34">
        <f>I19+L19+O19</f>
        <v>53325</v>
      </c>
      <c r="G19" s="37">
        <f t="shared" si="3"/>
        <v>97.47916057326704</v>
      </c>
      <c r="H19" s="57">
        <v>26400</v>
      </c>
      <c r="I19" s="57">
        <v>30079</v>
      </c>
      <c r="J19" s="37">
        <f t="shared" si="4"/>
        <v>113.93560606060606</v>
      </c>
      <c r="K19" s="57">
        <v>11559</v>
      </c>
      <c r="L19" s="57">
        <v>7248</v>
      </c>
      <c r="M19" s="37">
        <f t="shared" si="5"/>
        <v>62.70438619257721</v>
      </c>
      <c r="N19" s="57">
        <v>16745</v>
      </c>
      <c r="O19" s="57">
        <v>15998</v>
      </c>
      <c r="P19" s="33">
        <f t="shared" si="6"/>
        <v>95.53896685577784</v>
      </c>
      <c r="Q19" s="57">
        <f t="shared" si="7"/>
        <v>166396</v>
      </c>
      <c r="R19" s="34">
        <f t="shared" si="7"/>
        <v>196218</v>
      </c>
      <c r="S19" s="56">
        <f>R19*100/Q19</f>
        <v>117.92230582465925</v>
      </c>
    </row>
    <row r="20" spans="1:19" ht="11.25" customHeight="1">
      <c r="A20" s="39" t="s">
        <v>21</v>
      </c>
      <c r="B20" s="94">
        <v>208350</v>
      </c>
      <c r="C20" s="101">
        <v>208597</v>
      </c>
      <c r="D20" s="40">
        <f t="shared" si="2"/>
        <v>100.11855051595872</v>
      </c>
      <c r="E20" s="58">
        <f>H20+K20+N20</f>
        <v>166753</v>
      </c>
      <c r="F20" s="58">
        <f>I20+L20+O20</f>
        <v>124202</v>
      </c>
      <c r="G20" s="40">
        <f t="shared" si="3"/>
        <v>74.482618003874</v>
      </c>
      <c r="H20" s="58">
        <v>7723</v>
      </c>
      <c r="I20" s="58">
        <v>5911</v>
      </c>
      <c r="J20" s="40">
        <f t="shared" si="4"/>
        <v>76.53761491648324</v>
      </c>
      <c r="K20" s="58">
        <v>4530</v>
      </c>
      <c r="L20" s="58">
        <v>3022</v>
      </c>
      <c r="M20" s="59">
        <f t="shared" si="5"/>
        <v>66.71081677704194</v>
      </c>
      <c r="N20" s="58">
        <v>154500</v>
      </c>
      <c r="O20" s="58">
        <v>115269</v>
      </c>
      <c r="P20" s="60">
        <f t="shared" si="6"/>
        <v>74.60776699029127</v>
      </c>
      <c r="Q20" s="61">
        <f t="shared" si="7"/>
        <v>41597</v>
      </c>
      <c r="R20" s="58">
        <f t="shared" si="7"/>
        <v>84395</v>
      </c>
      <c r="S20" s="62">
        <f>R20*100/Q20</f>
        <v>202.88722744428685</v>
      </c>
    </row>
    <row r="21" spans="1:19" ht="11.25" customHeight="1">
      <c r="A21" s="43" t="s">
        <v>33</v>
      </c>
      <c r="B21" s="44"/>
      <c r="C21" s="45"/>
      <c r="D21" s="46"/>
      <c r="E21" s="47"/>
      <c r="F21" s="47"/>
      <c r="G21" s="46"/>
      <c r="H21" s="47"/>
      <c r="I21" s="47"/>
      <c r="J21" s="46"/>
      <c r="K21" s="47"/>
      <c r="L21" s="47"/>
      <c r="M21" s="46"/>
      <c r="N21" s="47"/>
      <c r="O21" s="47"/>
      <c r="P21" s="46"/>
      <c r="Q21" s="47"/>
      <c r="R21" s="47"/>
      <c r="S21" s="48"/>
    </row>
    <row r="22" spans="1:19" ht="11.25" customHeight="1" thickBot="1">
      <c r="A22" s="49" t="s">
        <v>20</v>
      </c>
      <c r="B22" s="50">
        <f>SUM(B15:B21)</f>
        <v>827232</v>
      </c>
      <c r="C22" s="63">
        <f>SUM(C15:C21)</f>
        <v>885289</v>
      </c>
      <c r="D22" s="54">
        <f aca="true" t="shared" si="9" ref="D22:D29">C22*100/B22</f>
        <v>107.01822463347646</v>
      </c>
      <c r="E22" s="53">
        <f>SUM(E15:E21)</f>
        <v>789351</v>
      </c>
      <c r="F22" s="53">
        <f>SUM(F15:F21)</f>
        <v>676190</v>
      </c>
      <c r="G22" s="54">
        <f aca="true" t="shared" si="10" ref="G22:G28">F22*100/E22</f>
        <v>85.66404552600808</v>
      </c>
      <c r="H22" s="53">
        <f>SUM(H15:H21)</f>
        <v>94144</v>
      </c>
      <c r="I22" s="53">
        <f>SUM(I15:I21)</f>
        <v>94709</v>
      </c>
      <c r="J22" s="54">
        <f>I22*100/H22</f>
        <v>100.60014445955133</v>
      </c>
      <c r="K22" s="53">
        <f>SUM(K15:K21)</f>
        <v>237323</v>
      </c>
      <c r="L22" s="53">
        <f>SUM(L15:L21)</f>
        <v>179725</v>
      </c>
      <c r="M22" s="54">
        <f aca="true" t="shared" si="11" ref="M22:M28">L22*100/K22</f>
        <v>75.73012308120157</v>
      </c>
      <c r="N22" s="53">
        <f>SUM(N15:N21)</f>
        <v>457884</v>
      </c>
      <c r="O22" s="53">
        <f>SUM(O15:O21)</f>
        <v>401756</v>
      </c>
      <c r="P22" s="54">
        <f>O22*100/N22</f>
        <v>87.74187348760822</v>
      </c>
      <c r="Q22" s="53">
        <f aca="true" t="shared" si="12" ref="Q22:R29">B22-E22</f>
        <v>37881</v>
      </c>
      <c r="R22" s="53">
        <f>SUM(R15:R21)</f>
        <v>209099</v>
      </c>
      <c r="S22" s="64">
        <f>R22*100/Q22</f>
        <v>551.989123835168</v>
      </c>
    </row>
    <row r="23" spans="1:19" ht="11.25" customHeight="1">
      <c r="A23" s="30" t="s">
        <v>42</v>
      </c>
      <c r="B23" s="92">
        <v>9000</v>
      </c>
      <c r="C23" s="65">
        <v>12308</v>
      </c>
      <c r="D23" s="66">
        <f t="shared" si="9"/>
        <v>136.75555555555556</v>
      </c>
      <c r="E23" s="65">
        <f aca="true" t="shared" si="13" ref="E23:F29">H23+K23+N23</f>
        <v>64645</v>
      </c>
      <c r="F23" s="65">
        <f t="shared" si="13"/>
        <v>63381</v>
      </c>
      <c r="G23" s="66">
        <f t="shared" si="10"/>
        <v>98.04470570036352</v>
      </c>
      <c r="H23" s="65">
        <v>10200</v>
      </c>
      <c r="I23" s="65">
        <v>10199</v>
      </c>
      <c r="J23" s="66">
        <f>I23*100/H23</f>
        <v>99.99019607843137</v>
      </c>
      <c r="K23" s="65">
        <v>54285</v>
      </c>
      <c r="L23" s="65">
        <v>53182</v>
      </c>
      <c r="M23" s="66">
        <f t="shared" si="11"/>
        <v>97.96813115962053</v>
      </c>
      <c r="N23" s="65">
        <v>160</v>
      </c>
      <c r="O23" s="65">
        <v>0</v>
      </c>
      <c r="P23" s="66">
        <f>O23*100/N23</f>
        <v>0</v>
      </c>
      <c r="Q23" s="65">
        <f t="shared" si="12"/>
        <v>-55645</v>
      </c>
      <c r="R23" s="65">
        <f t="shared" si="12"/>
        <v>-51073</v>
      </c>
      <c r="S23" s="67" t="s">
        <v>13</v>
      </c>
    </row>
    <row r="24" spans="1:19" ht="11.25" customHeight="1">
      <c r="A24" s="31" t="s">
        <v>24</v>
      </c>
      <c r="B24" s="95">
        <v>4583</v>
      </c>
      <c r="C24" s="58">
        <v>9824</v>
      </c>
      <c r="D24" s="60">
        <f t="shared" si="9"/>
        <v>214.3574078114772</v>
      </c>
      <c r="E24" s="58">
        <f t="shared" si="13"/>
        <v>115650</v>
      </c>
      <c r="F24" s="58">
        <f t="shared" si="13"/>
        <v>99255</v>
      </c>
      <c r="G24" s="60">
        <f t="shared" si="10"/>
        <v>85.82360570687419</v>
      </c>
      <c r="H24" s="58">
        <v>38500</v>
      </c>
      <c r="I24" s="58">
        <v>37075</v>
      </c>
      <c r="J24" s="60">
        <f>I24*100/H24</f>
        <v>96.2987012987013</v>
      </c>
      <c r="K24" s="58">
        <v>70150</v>
      </c>
      <c r="L24" s="58">
        <v>58687</v>
      </c>
      <c r="M24" s="60">
        <f t="shared" si="11"/>
        <v>83.6593014967926</v>
      </c>
      <c r="N24" s="58">
        <v>7000</v>
      </c>
      <c r="O24" s="58">
        <v>3493</v>
      </c>
      <c r="P24" s="60">
        <f>O24*100/N24</f>
        <v>49.9</v>
      </c>
      <c r="Q24" s="58">
        <f t="shared" si="12"/>
        <v>-111067</v>
      </c>
      <c r="R24" s="58">
        <f t="shared" si="12"/>
        <v>-89431</v>
      </c>
      <c r="S24" s="62" t="s">
        <v>13</v>
      </c>
    </row>
    <row r="25" spans="1:19" ht="11.25" customHeight="1" thickBot="1">
      <c r="A25" s="49" t="s">
        <v>41</v>
      </c>
      <c r="B25" s="68">
        <f>SUM(B23:B24)</f>
        <v>13583</v>
      </c>
      <c r="C25" s="53">
        <f>SUM(C23:C24)</f>
        <v>22132</v>
      </c>
      <c r="D25" s="54">
        <f t="shared" si="9"/>
        <v>162.93896782743136</v>
      </c>
      <c r="E25" s="53">
        <f t="shared" si="13"/>
        <v>180295</v>
      </c>
      <c r="F25" s="53">
        <f t="shared" si="13"/>
        <v>162636</v>
      </c>
      <c r="G25" s="54">
        <f t="shared" si="10"/>
        <v>90.20549654732521</v>
      </c>
      <c r="H25" s="53">
        <f>SUM(H23:H24)</f>
        <v>48700</v>
      </c>
      <c r="I25" s="53">
        <f>SUM(I23:I24)</f>
        <v>47274</v>
      </c>
      <c r="J25" s="54">
        <f>I25*100/H25</f>
        <v>97.07186858316221</v>
      </c>
      <c r="K25" s="53">
        <f>SUM(K23:K24)</f>
        <v>124435</v>
      </c>
      <c r="L25" s="53">
        <f>SUM(L23:L24)</f>
        <v>111869</v>
      </c>
      <c r="M25" s="54">
        <f t="shared" si="11"/>
        <v>89.90155502872986</v>
      </c>
      <c r="N25" s="53">
        <f>SUM(N23:N24)</f>
        <v>7160</v>
      </c>
      <c r="O25" s="53">
        <f>SUM(O23:O24)</f>
        <v>3493</v>
      </c>
      <c r="P25" s="54">
        <f>O25*100/N25</f>
        <v>48.78491620111732</v>
      </c>
      <c r="Q25" s="53">
        <f t="shared" si="12"/>
        <v>-166712</v>
      </c>
      <c r="R25" s="53">
        <f t="shared" si="12"/>
        <v>-140504</v>
      </c>
      <c r="S25" s="64" t="s">
        <v>13</v>
      </c>
    </row>
    <row r="26" spans="1:19" ht="11.25" customHeight="1" thickBot="1">
      <c r="A26" s="13" t="s">
        <v>54</v>
      </c>
      <c r="B26" s="47">
        <v>0</v>
      </c>
      <c r="C26" s="47">
        <v>3832</v>
      </c>
      <c r="D26" s="72" t="s">
        <v>13</v>
      </c>
      <c r="E26" s="47">
        <f t="shared" si="13"/>
        <v>0</v>
      </c>
      <c r="F26" s="47">
        <f t="shared" si="13"/>
        <v>19</v>
      </c>
      <c r="G26" s="72" t="s">
        <v>13</v>
      </c>
      <c r="H26" s="47">
        <v>0</v>
      </c>
      <c r="I26" s="47">
        <v>0</v>
      </c>
      <c r="J26" s="72" t="s">
        <v>13</v>
      </c>
      <c r="K26" s="47">
        <v>0</v>
      </c>
      <c r="L26" s="47">
        <v>19</v>
      </c>
      <c r="M26" s="72" t="s">
        <v>13</v>
      </c>
      <c r="N26" s="47">
        <v>0</v>
      </c>
      <c r="O26" s="47">
        <v>0</v>
      </c>
      <c r="P26" s="72" t="s">
        <v>13</v>
      </c>
      <c r="Q26" s="47">
        <f t="shared" si="12"/>
        <v>0</v>
      </c>
      <c r="R26" s="47">
        <f t="shared" si="12"/>
        <v>3813</v>
      </c>
      <c r="S26" s="76" t="s">
        <v>13</v>
      </c>
    </row>
    <row r="27" spans="1:19" ht="11.25" customHeight="1">
      <c r="A27" s="30" t="s">
        <v>44</v>
      </c>
      <c r="B27" s="65">
        <v>141305</v>
      </c>
      <c r="C27" s="65">
        <v>150863</v>
      </c>
      <c r="D27" s="66">
        <f t="shared" si="9"/>
        <v>106.76409185803757</v>
      </c>
      <c r="E27" s="65">
        <f t="shared" si="13"/>
        <v>119121</v>
      </c>
      <c r="F27" s="65">
        <f>I27+L27+O27</f>
        <v>16403</v>
      </c>
      <c r="G27" s="66">
        <f t="shared" si="10"/>
        <v>13.770032152181395</v>
      </c>
      <c r="H27" s="65">
        <v>160</v>
      </c>
      <c r="I27" s="65">
        <v>183</v>
      </c>
      <c r="J27" s="83">
        <f>I27*100/H27</f>
        <v>114.375</v>
      </c>
      <c r="K27" s="65">
        <v>5226</v>
      </c>
      <c r="L27" s="65">
        <v>1551</v>
      </c>
      <c r="M27" s="66">
        <f t="shared" si="11"/>
        <v>29.67853042479908</v>
      </c>
      <c r="N27" s="65">
        <v>113735</v>
      </c>
      <c r="O27" s="65">
        <v>14669</v>
      </c>
      <c r="P27" s="66">
        <f>O27*100/N27</f>
        <v>12.897524948344836</v>
      </c>
      <c r="Q27" s="65">
        <f t="shared" si="12"/>
        <v>22184</v>
      </c>
      <c r="R27" s="65">
        <f t="shared" si="12"/>
        <v>134460</v>
      </c>
      <c r="S27" s="67" t="s">
        <v>13</v>
      </c>
    </row>
    <row r="28" spans="1:19" ht="11.25" customHeight="1">
      <c r="A28" s="36" t="s">
        <v>43</v>
      </c>
      <c r="B28" s="86">
        <v>1683000</v>
      </c>
      <c r="C28" s="86">
        <v>1683000</v>
      </c>
      <c r="D28" s="37">
        <f t="shared" si="9"/>
        <v>100</v>
      </c>
      <c r="E28" s="86">
        <f t="shared" si="13"/>
        <v>31500</v>
      </c>
      <c r="F28" s="86">
        <f t="shared" si="13"/>
        <v>24615</v>
      </c>
      <c r="G28" s="37">
        <f t="shared" si="10"/>
        <v>78.14285714285714</v>
      </c>
      <c r="H28" s="86">
        <v>0</v>
      </c>
      <c r="I28" s="86">
        <v>0</v>
      </c>
      <c r="J28" s="87" t="s">
        <v>13</v>
      </c>
      <c r="K28" s="86">
        <v>31500</v>
      </c>
      <c r="L28" s="86">
        <v>24615</v>
      </c>
      <c r="M28" s="37">
        <f t="shared" si="11"/>
        <v>78.14285714285714</v>
      </c>
      <c r="N28" s="86">
        <v>0</v>
      </c>
      <c r="O28" s="86">
        <v>0</v>
      </c>
      <c r="P28" s="87" t="s">
        <v>13</v>
      </c>
      <c r="Q28" s="86">
        <f t="shared" si="12"/>
        <v>1651500</v>
      </c>
      <c r="R28" s="86">
        <f t="shared" si="12"/>
        <v>1658385</v>
      </c>
      <c r="S28" s="38">
        <f>R28*100/Q28</f>
        <v>100.41689373297002</v>
      </c>
    </row>
    <row r="29" spans="1:19" ht="11.25" customHeight="1">
      <c r="A29" s="32" t="s">
        <v>32</v>
      </c>
      <c r="B29" s="34">
        <v>307100</v>
      </c>
      <c r="C29" s="34">
        <v>312469</v>
      </c>
      <c r="D29" s="33">
        <f t="shared" si="9"/>
        <v>101.74829045913383</v>
      </c>
      <c r="E29" s="34">
        <f t="shared" si="13"/>
        <v>0</v>
      </c>
      <c r="F29" s="34">
        <f>I29+L29+O29</f>
        <v>0</v>
      </c>
      <c r="G29" s="69" t="s">
        <v>13</v>
      </c>
      <c r="H29" s="34">
        <v>0</v>
      </c>
      <c r="I29" s="34">
        <v>0</v>
      </c>
      <c r="J29" s="69" t="s">
        <v>13</v>
      </c>
      <c r="K29" s="34">
        <v>0</v>
      </c>
      <c r="L29" s="34">
        <v>0</v>
      </c>
      <c r="M29" s="69" t="s">
        <v>13</v>
      </c>
      <c r="N29" s="34">
        <v>0</v>
      </c>
      <c r="O29" s="34">
        <v>0</v>
      </c>
      <c r="P29" s="69" t="s">
        <v>13</v>
      </c>
      <c r="Q29" s="34">
        <f t="shared" si="12"/>
        <v>307100</v>
      </c>
      <c r="R29" s="34">
        <f t="shared" si="12"/>
        <v>312469</v>
      </c>
      <c r="S29" s="35">
        <f>R29*100/Q29</f>
        <v>101.74829045913383</v>
      </c>
    </row>
    <row r="30" spans="1:19" ht="11.25" customHeight="1">
      <c r="A30" s="71" t="s">
        <v>22</v>
      </c>
      <c r="B30" s="47"/>
      <c r="C30" s="47"/>
      <c r="D30" s="46"/>
      <c r="E30" s="47"/>
      <c r="F30" s="47"/>
      <c r="G30" s="46"/>
      <c r="H30" s="47"/>
      <c r="I30" s="47"/>
      <c r="J30" s="72"/>
      <c r="K30" s="47"/>
      <c r="L30" s="47"/>
      <c r="M30" s="46"/>
      <c r="N30" s="47"/>
      <c r="O30" s="47"/>
      <c r="P30" s="72"/>
      <c r="Q30" s="47"/>
      <c r="R30" s="73"/>
      <c r="S30" s="48"/>
    </row>
    <row r="31" spans="1:19" ht="11.25" customHeight="1">
      <c r="A31" s="32" t="s">
        <v>36</v>
      </c>
      <c r="B31" s="34">
        <v>1619620</v>
      </c>
      <c r="C31" s="57">
        <v>1973585</v>
      </c>
      <c r="D31" s="33">
        <f>C31*100/B31</f>
        <v>121.85481779676714</v>
      </c>
      <c r="E31" s="34">
        <f aca="true" t="shared" si="14" ref="E31:F33">H31+K31+N31</f>
        <v>108800</v>
      </c>
      <c r="F31" s="34">
        <f t="shared" si="14"/>
        <v>87953</v>
      </c>
      <c r="G31" s="33">
        <f>F31*100/E31</f>
        <v>80.83915441176471</v>
      </c>
      <c r="H31" s="34">
        <v>0</v>
      </c>
      <c r="I31" s="57">
        <v>0</v>
      </c>
      <c r="J31" s="69" t="s">
        <v>13</v>
      </c>
      <c r="K31" s="34">
        <v>108800</v>
      </c>
      <c r="L31" s="57">
        <v>87953</v>
      </c>
      <c r="M31" s="33">
        <f>L31*100/K31</f>
        <v>80.83915441176471</v>
      </c>
      <c r="N31" s="34">
        <v>0</v>
      </c>
      <c r="O31" s="57">
        <v>0</v>
      </c>
      <c r="P31" s="69" t="s">
        <v>13</v>
      </c>
      <c r="Q31" s="34">
        <f aca="true" t="shared" si="15" ref="Q31:R33">B31-E31</f>
        <v>1510820</v>
      </c>
      <c r="R31" s="34">
        <f t="shared" si="15"/>
        <v>1885632</v>
      </c>
      <c r="S31" s="35">
        <f>R31*100/Q31</f>
        <v>124.80851458148555</v>
      </c>
    </row>
    <row r="32" spans="1:19" ht="11.25" customHeight="1">
      <c r="A32" s="39" t="s">
        <v>46</v>
      </c>
      <c r="B32" s="41">
        <v>31100</v>
      </c>
      <c r="C32" s="103">
        <v>38682</v>
      </c>
      <c r="D32" s="40">
        <f>C32*100/B32</f>
        <v>124.37942122186494</v>
      </c>
      <c r="E32" s="41">
        <f t="shared" si="14"/>
        <v>18000</v>
      </c>
      <c r="F32" s="41">
        <f t="shared" si="14"/>
        <v>14871</v>
      </c>
      <c r="G32" s="40">
        <f>F32*100/E32</f>
        <v>82.61666666666666</v>
      </c>
      <c r="H32" s="41">
        <v>0</v>
      </c>
      <c r="I32" s="103">
        <v>0</v>
      </c>
      <c r="J32" s="59" t="s">
        <v>13</v>
      </c>
      <c r="K32" s="41">
        <v>18000</v>
      </c>
      <c r="L32" s="103">
        <v>14871</v>
      </c>
      <c r="M32" s="40">
        <f>L32*100/K32</f>
        <v>82.61666666666666</v>
      </c>
      <c r="N32" s="41">
        <v>0</v>
      </c>
      <c r="O32" s="103">
        <v>0</v>
      </c>
      <c r="P32" s="59" t="s">
        <v>13</v>
      </c>
      <c r="Q32" s="41">
        <f t="shared" si="15"/>
        <v>13100</v>
      </c>
      <c r="R32" s="41">
        <f t="shared" si="15"/>
        <v>23811</v>
      </c>
      <c r="S32" s="70">
        <f>R32*100/Q32</f>
        <v>181.76335877862596</v>
      </c>
    </row>
    <row r="33" spans="1:19" ht="11.25" customHeight="1">
      <c r="A33" s="36" t="s">
        <v>50</v>
      </c>
      <c r="B33" s="34">
        <v>325400</v>
      </c>
      <c r="C33" s="57">
        <v>312767</v>
      </c>
      <c r="D33" s="33">
        <f>C33*100/B33</f>
        <v>96.11770129071911</v>
      </c>
      <c r="E33" s="34">
        <f t="shared" si="14"/>
        <v>82800</v>
      </c>
      <c r="F33" s="34">
        <f t="shared" si="14"/>
        <v>75328</v>
      </c>
      <c r="G33" s="37">
        <f>F33*100/E33</f>
        <v>90.97584541062803</v>
      </c>
      <c r="H33" s="34">
        <v>74300</v>
      </c>
      <c r="I33" s="57">
        <v>75328</v>
      </c>
      <c r="J33" s="37">
        <f>I33*100/H33</f>
        <v>101.3835800807537</v>
      </c>
      <c r="K33" s="34">
        <v>8500</v>
      </c>
      <c r="L33" s="57">
        <v>0</v>
      </c>
      <c r="M33" s="37">
        <f>L33*100/K33</f>
        <v>0</v>
      </c>
      <c r="N33" s="34">
        <v>0</v>
      </c>
      <c r="O33" s="57">
        <v>0</v>
      </c>
      <c r="P33" s="69" t="s">
        <v>13</v>
      </c>
      <c r="Q33" s="34">
        <f t="shared" si="15"/>
        <v>242600</v>
      </c>
      <c r="R33" s="34">
        <f t="shared" si="15"/>
        <v>237439</v>
      </c>
      <c r="S33" s="35">
        <f>R33*100/Q33</f>
        <v>97.87262984336355</v>
      </c>
    </row>
    <row r="34" spans="1:19" ht="11.25" customHeight="1">
      <c r="A34" s="71" t="s">
        <v>47</v>
      </c>
      <c r="B34" s="47"/>
      <c r="C34" s="90"/>
      <c r="D34" s="46"/>
      <c r="E34" s="47"/>
      <c r="F34" s="47"/>
      <c r="G34" s="72"/>
      <c r="H34" s="47"/>
      <c r="I34" s="90"/>
      <c r="J34" s="72"/>
      <c r="K34" s="47"/>
      <c r="L34" s="90"/>
      <c r="M34" s="72"/>
      <c r="N34" s="47"/>
      <c r="O34" s="90"/>
      <c r="P34" s="72"/>
      <c r="Q34" s="47"/>
      <c r="R34" s="47"/>
      <c r="S34" s="48"/>
    </row>
    <row r="35" spans="1:19" ht="11.25" customHeight="1">
      <c r="A35" s="31" t="s">
        <v>48</v>
      </c>
      <c r="B35" s="58">
        <v>45580</v>
      </c>
      <c r="C35" s="61">
        <v>51825</v>
      </c>
      <c r="D35" s="60">
        <f>C35*100/B35</f>
        <v>113.7011847301448</v>
      </c>
      <c r="E35" s="58">
        <f>H35+K35+N35</f>
        <v>8700</v>
      </c>
      <c r="F35" s="58">
        <f>I35+L35+O35</f>
        <v>9082</v>
      </c>
      <c r="G35" s="60">
        <f>F35*100/E35</f>
        <v>104.39080459770115</v>
      </c>
      <c r="H35" s="58">
        <v>0</v>
      </c>
      <c r="I35" s="61">
        <v>0</v>
      </c>
      <c r="J35" s="88" t="s">
        <v>13</v>
      </c>
      <c r="K35" s="58">
        <v>8700</v>
      </c>
      <c r="L35" s="61">
        <v>9082</v>
      </c>
      <c r="M35" s="60">
        <f>L35*100/K35</f>
        <v>104.39080459770115</v>
      </c>
      <c r="N35" s="58">
        <v>0</v>
      </c>
      <c r="O35" s="61">
        <v>0</v>
      </c>
      <c r="P35" s="74" t="s">
        <v>13</v>
      </c>
      <c r="Q35" s="58">
        <f>B35-E35</f>
        <v>36880</v>
      </c>
      <c r="R35" s="58">
        <f>C35-F35</f>
        <v>42743</v>
      </c>
      <c r="S35" s="75">
        <f>R35*100/Q35</f>
        <v>115.89750542299349</v>
      </c>
    </row>
    <row r="36" spans="1:19" ht="11.25" customHeight="1">
      <c r="A36" s="13" t="s">
        <v>37</v>
      </c>
      <c r="B36" s="47"/>
      <c r="C36" s="47"/>
      <c r="D36" s="46"/>
      <c r="E36" s="47"/>
      <c r="F36" s="47"/>
      <c r="G36" s="72"/>
      <c r="H36" s="47"/>
      <c r="I36" s="47"/>
      <c r="J36" s="72"/>
      <c r="K36" s="47"/>
      <c r="L36" s="47"/>
      <c r="M36" s="72"/>
      <c r="N36" s="47"/>
      <c r="O36" s="47"/>
      <c r="P36" s="72"/>
      <c r="Q36" s="47"/>
      <c r="R36" s="47"/>
      <c r="S36" s="48"/>
    </row>
    <row r="37" spans="1:19" ht="11.25" customHeight="1">
      <c r="A37" s="32" t="s">
        <v>38</v>
      </c>
      <c r="B37" s="34">
        <v>0</v>
      </c>
      <c r="C37" s="57">
        <v>0</v>
      </c>
      <c r="D37" s="69" t="s">
        <v>13</v>
      </c>
      <c r="E37" s="34">
        <f>H37+K37+N37</f>
        <v>720000</v>
      </c>
      <c r="F37" s="34">
        <f>I37+L37+O37</f>
        <v>736497</v>
      </c>
      <c r="G37" s="69">
        <f>F37*100/E37</f>
        <v>102.29125</v>
      </c>
      <c r="H37" s="34">
        <v>0</v>
      </c>
      <c r="I37" s="57">
        <v>0</v>
      </c>
      <c r="J37" s="69" t="s">
        <v>13</v>
      </c>
      <c r="K37" s="34">
        <v>720000</v>
      </c>
      <c r="L37" s="57">
        <v>736497</v>
      </c>
      <c r="M37" s="69">
        <f>L37*100/K37</f>
        <v>102.29125</v>
      </c>
      <c r="N37" s="34">
        <v>0</v>
      </c>
      <c r="O37" s="57">
        <v>0</v>
      </c>
      <c r="P37" s="69" t="s">
        <v>13</v>
      </c>
      <c r="Q37" s="34">
        <f aca="true" t="shared" si="16" ref="Q37:R41">B37-E37</f>
        <v>-720000</v>
      </c>
      <c r="R37" s="34">
        <f t="shared" si="16"/>
        <v>-736497</v>
      </c>
      <c r="S37" s="56" t="s">
        <v>13</v>
      </c>
    </row>
    <row r="38" spans="1:19" ht="11.25" customHeight="1">
      <c r="A38" s="36" t="s">
        <v>39</v>
      </c>
      <c r="B38" s="34">
        <v>0</v>
      </c>
      <c r="C38" s="57">
        <v>0</v>
      </c>
      <c r="D38" s="69" t="s">
        <v>13</v>
      </c>
      <c r="E38" s="34">
        <f>H38+K38+N38</f>
        <v>50000</v>
      </c>
      <c r="F38" s="34">
        <f>I38+L38+O38</f>
        <v>13499</v>
      </c>
      <c r="G38" s="33">
        <f>F38*100/E38</f>
        <v>26.998</v>
      </c>
      <c r="H38" s="34">
        <v>0</v>
      </c>
      <c r="I38" s="57">
        <v>0</v>
      </c>
      <c r="J38" s="69" t="s">
        <v>13</v>
      </c>
      <c r="K38" s="34">
        <v>50000</v>
      </c>
      <c r="L38" s="57">
        <v>13499</v>
      </c>
      <c r="M38" s="33">
        <f>L38*100/K38</f>
        <v>26.998</v>
      </c>
      <c r="N38" s="34">
        <v>0</v>
      </c>
      <c r="O38" s="57">
        <v>0</v>
      </c>
      <c r="P38" s="69" t="s">
        <v>13</v>
      </c>
      <c r="Q38" s="34">
        <f t="shared" si="16"/>
        <v>-50000</v>
      </c>
      <c r="R38" s="34">
        <f t="shared" si="16"/>
        <v>-13499</v>
      </c>
      <c r="S38" s="56" t="s">
        <v>13</v>
      </c>
    </row>
    <row r="39" spans="1:19" ht="11.25" customHeight="1">
      <c r="A39" s="36" t="s">
        <v>40</v>
      </c>
      <c r="B39" s="34">
        <v>120000</v>
      </c>
      <c r="C39" s="57">
        <v>1123675</v>
      </c>
      <c r="D39" s="33">
        <f>C39*100/B39</f>
        <v>936.3958333333334</v>
      </c>
      <c r="E39" s="34">
        <f aca="true" t="shared" si="17" ref="E39:F41">H39+K39+N39</f>
        <v>135000</v>
      </c>
      <c r="F39" s="34">
        <f t="shared" si="17"/>
        <v>1665087</v>
      </c>
      <c r="G39" s="33">
        <f>F39*100/E39</f>
        <v>1233.3977777777777</v>
      </c>
      <c r="H39" s="34">
        <v>0</v>
      </c>
      <c r="I39" s="57">
        <v>0</v>
      </c>
      <c r="J39" s="69" t="s">
        <v>13</v>
      </c>
      <c r="K39" s="34">
        <v>135000</v>
      </c>
      <c r="L39" s="57">
        <v>1665087</v>
      </c>
      <c r="M39" s="33">
        <f>L39*100/K39</f>
        <v>1233.3977777777777</v>
      </c>
      <c r="N39" s="34">
        <v>0</v>
      </c>
      <c r="O39" s="57">
        <v>0</v>
      </c>
      <c r="P39" s="69" t="s">
        <v>13</v>
      </c>
      <c r="Q39" s="34">
        <f t="shared" si="16"/>
        <v>-15000</v>
      </c>
      <c r="R39" s="34">
        <f t="shared" si="16"/>
        <v>-541412</v>
      </c>
      <c r="S39" s="56" t="s">
        <v>13</v>
      </c>
    </row>
    <row r="40" spans="1:19" ht="11.25" customHeight="1">
      <c r="A40" s="13" t="s">
        <v>30</v>
      </c>
      <c r="B40" s="47">
        <v>0</v>
      </c>
      <c r="C40" s="90">
        <v>0</v>
      </c>
      <c r="D40" s="72" t="s">
        <v>13</v>
      </c>
      <c r="E40" s="47">
        <f t="shared" si="17"/>
        <v>45000</v>
      </c>
      <c r="F40" s="47">
        <f t="shared" si="17"/>
        <v>16289</v>
      </c>
      <c r="G40" s="72">
        <f>F40*100/E40</f>
        <v>36.19777777777778</v>
      </c>
      <c r="H40" s="47">
        <v>0</v>
      </c>
      <c r="I40" s="90">
        <v>0</v>
      </c>
      <c r="J40" s="72" t="s">
        <v>13</v>
      </c>
      <c r="K40" s="47">
        <v>45000</v>
      </c>
      <c r="L40" s="90">
        <v>16289</v>
      </c>
      <c r="M40" s="33">
        <f>L40*100/K40</f>
        <v>36.19777777777778</v>
      </c>
      <c r="N40" s="47">
        <v>0</v>
      </c>
      <c r="O40" s="90">
        <v>0</v>
      </c>
      <c r="P40" s="72" t="s">
        <v>13</v>
      </c>
      <c r="Q40" s="47">
        <f t="shared" si="16"/>
        <v>-45000</v>
      </c>
      <c r="R40" s="47">
        <f t="shared" si="16"/>
        <v>-16289</v>
      </c>
      <c r="S40" s="76" t="s">
        <v>13</v>
      </c>
    </row>
    <row r="41" spans="1:19" ht="11.25" customHeight="1" thickBot="1">
      <c r="A41" s="77" t="s">
        <v>23</v>
      </c>
      <c r="B41" s="78">
        <v>0</v>
      </c>
      <c r="C41" s="79">
        <v>0</v>
      </c>
      <c r="D41" s="80" t="s">
        <v>13</v>
      </c>
      <c r="E41" s="78">
        <f t="shared" si="17"/>
        <v>34069</v>
      </c>
      <c r="F41" s="78">
        <f t="shared" si="17"/>
        <v>19548</v>
      </c>
      <c r="G41" s="81">
        <f>F41*100/E41</f>
        <v>57.37767471895271</v>
      </c>
      <c r="H41" s="78">
        <v>0</v>
      </c>
      <c r="I41" s="79">
        <v>0</v>
      </c>
      <c r="J41" s="80" t="s">
        <v>13</v>
      </c>
      <c r="K41" s="78">
        <v>7854</v>
      </c>
      <c r="L41" s="79">
        <v>67</v>
      </c>
      <c r="M41" s="81">
        <f>L41*100/K41</f>
        <v>0.8530685001273236</v>
      </c>
      <c r="N41" s="78">
        <v>26215</v>
      </c>
      <c r="O41" s="79">
        <v>19481</v>
      </c>
      <c r="P41" s="81">
        <f>O41*100/N41</f>
        <v>74.31241655540721</v>
      </c>
      <c r="Q41" s="78">
        <f t="shared" si="16"/>
        <v>-34069</v>
      </c>
      <c r="R41" s="78">
        <f t="shared" si="16"/>
        <v>-19548</v>
      </c>
      <c r="S41" s="82" t="s">
        <v>13</v>
      </c>
    </row>
    <row r="42" spans="1:19" ht="11.25" customHeight="1">
      <c r="A42" s="43" t="s">
        <v>26</v>
      </c>
      <c r="B42" s="47"/>
      <c r="C42" s="47"/>
      <c r="D42" s="46"/>
      <c r="E42" s="47"/>
      <c r="F42" s="47"/>
      <c r="G42" s="46"/>
      <c r="H42" s="47"/>
      <c r="I42" s="47"/>
      <c r="J42" s="46"/>
      <c r="K42" s="47"/>
      <c r="L42" s="47"/>
      <c r="M42" s="46"/>
      <c r="N42" s="47"/>
      <c r="O42" s="47"/>
      <c r="P42" s="46"/>
      <c r="Q42" s="47"/>
      <c r="R42" s="47"/>
      <c r="S42" s="48"/>
    </row>
    <row r="43" spans="1:19" ht="11.25" customHeight="1" thickBot="1">
      <c r="A43" s="49" t="s">
        <v>29</v>
      </c>
      <c r="B43" s="53">
        <f>B14+B22+B25+B26+B27+B28+B29+B31+B32+B33+B35+B37+B38+B39+B40+B41</f>
        <v>5678399</v>
      </c>
      <c r="C43" s="53">
        <f>C14+C22+C25+C26+C27+C28+C29+C31+C32+C33+C35+C37+C38+C39+C40+C41</f>
        <v>7152061</v>
      </c>
      <c r="D43" s="54">
        <f>C43*100/B43</f>
        <v>125.95206853199291</v>
      </c>
      <c r="E43" s="53">
        <f>E14+E22+E25+E26+E27+E28+E29+E31+E32+E33+E35+E37+E38+E39+E40+E41</f>
        <v>2793714</v>
      </c>
      <c r="F43" s="53">
        <f>F14+F22+F25+F26+F27+F28+F29+F31+F32+F33+F35+F37+F38+F39+F40+F41</f>
        <v>3933684</v>
      </c>
      <c r="G43" s="54">
        <f>F43*100/E43</f>
        <v>140.8048211091042</v>
      </c>
      <c r="H43" s="53">
        <f>H14+H22+H25+H26+H27+H28+H29+H31+H32+H33+H35+H37+H38+H39+H40+H41</f>
        <v>246862</v>
      </c>
      <c r="I43" s="53">
        <f>I14+I22+I25+I26+I27+I28+I29+I31+I32+I33+I35+I37+I38+I39+I40+I41</f>
        <v>245120</v>
      </c>
      <c r="J43" s="54">
        <f>I43*100/H43</f>
        <v>99.29434258816667</v>
      </c>
      <c r="K43" s="53">
        <f>K14+K22+K25+K26+K27+K28+K29+K31+K32+K33+K35+K37+K38+K39+K40+K41</f>
        <v>1660526</v>
      </c>
      <c r="L43" s="53">
        <f>L14+L22+L25+L26+L27+L28+L29+L31+L32+L33+L35+L37+L38+L39+L40+L41</f>
        <v>2991970</v>
      </c>
      <c r="M43" s="54">
        <f>L43*100/K43</f>
        <v>180.1820627921514</v>
      </c>
      <c r="N43" s="53">
        <f>N14+N22+N25+N26+N27+N28+N29+N31+N32+N33+N35+N37+N38+N39+N40+N41</f>
        <v>886326</v>
      </c>
      <c r="O43" s="53">
        <f>O14+O22+O25+O26+O27+O28+O29+O31+O32+O33+O35+O37+O38+O39+O40+O41</f>
        <v>696594</v>
      </c>
      <c r="P43" s="54">
        <f>O43*100/N43</f>
        <v>78.59342950562208</v>
      </c>
      <c r="Q43" s="53">
        <f>Q14+Q22+Q25+Q26+Q27+Q28+Q29+Q31+Q32+Q33+Q35+Q37+Q38+Q39+Q40+Q41</f>
        <v>2884685</v>
      </c>
      <c r="R43" s="53">
        <f>R14+R22+R25+R26+R27+R28+R29+R31+R32+R33+R35+R37+R38+R39+R40+R41</f>
        <v>3218377</v>
      </c>
      <c r="S43" s="55">
        <f>R43*100/Q43</f>
        <v>111.56771016592799</v>
      </c>
    </row>
    <row r="44" spans="1:19" ht="11.25" customHeight="1">
      <c r="A44" s="30" t="s">
        <v>27</v>
      </c>
      <c r="B44" s="97">
        <v>850000</v>
      </c>
      <c r="C44" s="104">
        <v>861716</v>
      </c>
      <c r="D44" s="66">
        <f>C44*100/B44</f>
        <v>101.37835294117647</v>
      </c>
      <c r="E44" s="65">
        <f>H44+K44+N44</f>
        <v>850000</v>
      </c>
      <c r="F44" s="65">
        <f>I44+L44+O44</f>
        <v>861716</v>
      </c>
      <c r="G44" s="66">
        <f>F44*100/E44</f>
        <v>101.37835294117647</v>
      </c>
      <c r="H44" s="96">
        <v>0</v>
      </c>
      <c r="I44" s="96">
        <v>0</v>
      </c>
      <c r="J44" s="83" t="s">
        <v>13</v>
      </c>
      <c r="K44" s="96">
        <v>850000</v>
      </c>
      <c r="L44" s="96">
        <v>861716</v>
      </c>
      <c r="M44" s="66">
        <f>L44*100/K44</f>
        <v>101.37835294117647</v>
      </c>
      <c r="N44" s="96">
        <v>0</v>
      </c>
      <c r="O44" s="96">
        <v>0</v>
      </c>
      <c r="P44" s="83" t="s">
        <v>13</v>
      </c>
      <c r="Q44" s="65">
        <f>B44-E44</f>
        <v>0</v>
      </c>
      <c r="R44" s="65">
        <f>C44-F44</f>
        <v>0</v>
      </c>
      <c r="S44" s="67" t="s">
        <v>13</v>
      </c>
    </row>
    <row r="45" spans="1:19" ht="12" customHeight="1" thickBot="1">
      <c r="A45" s="77" t="s">
        <v>55</v>
      </c>
      <c r="B45" s="98">
        <v>0</v>
      </c>
      <c r="C45" s="105">
        <v>0</v>
      </c>
      <c r="D45" s="80" t="s">
        <v>13</v>
      </c>
      <c r="E45" s="78">
        <f>H45+K45+N45</f>
        <v>548090</v>
      </c>
      <c r="F45" s="78">
        <f>I45+L45+O45</f>
        <v>686725</v>
      </c>
      <c r="G45" s="81">
        <f>F45*100/E45</f>
        <v>125.29420350672335</v>
      </c>
      <c r="H45" s="79">
        <v>0</v>
      </c>
      <c r="I45" s="79">
        <v>0</v>
      </c>
      <c r="J45" s="80" t="s">
        <v>13</v>
      </c>
      <c r="K45" s="79">
        <f>385387+162703</f>
        <v>548090</v>
      </c>
      <c r="L45" s="79">
        <v>686725</v>
      </c>
      <c r="M45" s="81">
        <f>L45*100/K45</f>
        <v>125.29420350672335</v>
      </c>
      <c r="N45" s="79">
        <v>0</v>
      </c>
      <c r="O45" s="79">
        <v>0</v>
      </c>
      <c r="P45" s="80" t="s">
        <v>13</v>
      </c>
      <c r="Q45" s="79">
        <f>B45-E45</f>
        <v>-548090</v>
      </c>
      <c r="R45" s="78">
        <f>C45-F45</f>
        <v>-686725</v>
      </c>
      <c r="S45" s="82" t="s">
        <v>13</v>
      </c>
    </row>
    <row r="46" spans="1:19" ht="13.5" thickBot="1">
      <c r="A46" s="49" t="s">
        <v>28</v>
      </c>
      <c r="B46" s="84">
        <f>B43+B44+B45</f>
        <v>6528399</v>
      </c>
      <c r="C46" s="85">
        <f>C43+C44+C45</f>
        <v>8013777</v>
      </c>
      <c r="D46" s="54">
        <f>C46*100/B46</f>
        <v>122.75256153920739</v>
      </c>
      <c r="E46" s="84">
        <f>E43+E44+E45</f>
        <v>4191804</v>
      </c>
      <c r="F46" s="85">
        <f>F43+F44+F45</f>
        <v>5482125</v>
      </c>
      <c r="G46" s="54">
        <f>F46*100/E46</f>
        <v>130.78199744072003</v>
      </c>
      <c r="H46" s="84">
        <f>H43+H44+H45</f>
        <v>246862</v>
      </c>
      <c r="I46" s="85">
        <f>I43+I44+I45</f>
        <v>245120</v>
      </c>
      <c r="J46" s="54">
        <f>I46*100/H46</f>
        <v>99.29434258816667</v>
      </c>
      <c r="K46" s="84">
        <f>K43+K44+K45</f>
        <v>3058616</v>
      </c>
      <c r="L46" s="85">
        <f>L43+L44+L45</f>
        <v>4540411</v>
      </c>
      <c r="M46" s="54">
        <f>L46*100/K46</f>
        <v>148.4465849913817</v>
      </c>
      <c r="N46" s="84">
        <f>N43+N44+N45</f>
        <v>886326</v>
      </c>
      <c r="O46" s="85">
        <f>O43+O44+O45</f>
        <v>696594</v>
      </c>
      <c r="P46" s="54">
        <f>O46*100/N46</f>
        <v>78.59342950562208</v>
      </c>
      <c r="Q46" s="84">
        <f>Q43+Q44+Q45</f>
        <v>2336595</v>
      </c>
      <c r="R46" s="85">
        <f>R43+R44+R45</f>
        <v>2531652</v>
      </c>
      <c r="S46" s="55">
        <f>R46*100/Q46</f>
        <v>108.34791651955088</v>
      </c>
    </row>
    <row r="47" ht="12" customHeight="1">
      <c r="A47" s="1"/>
    </row>
    <row r="48" ht="12.75">
      <c r="A48" s="1"/>
    </row>
  </sheetData>
  <sheetProtection/>
  <mergeCells count="1">
    <mergeCell ref="B5:D5"/>
  </mergeCells>
  <printOptions/>
  <pageMargins left="0.7874015748031497" right="0.5905511811023623" top="0.7874015748031497" bottom="0.5905511811023623" header="0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</cp:lastModifiedBy>
  <cp:lastPrinted>2015-03-24T07:59:26Z</cp:lastPrinted>
  <dcterms:created xsi:type="dcterms:W3CDTF">1997-01-24T11:07:25Z</dcterms:created>
  <dcterms:modified xsi:type="dcterms:W3CDTF">2015-04-13T08:17:12Z</dcterms:modified>
  <cp:category/>
  <cp:version/>
  <cp:contentType/>
  <cp:contentStatus/>
</cp:coreProperties>
</file>