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30" windowWidth="15345" windowHeight="8340" activeTab="0"/>
  </bookViews>
  <sheets>
    <sheet name="T1 - tabulka č.3" sheetId="1" r:id="rId1"/>
    <sheet name="J1 - tabulka č.4" sheetId="2" r:id="rId2"/>
    <sheet name="J2 - tabulka č.5" sheetId="3" r:id="rId3"/>
    <sheet name="J3 - tabulka č.6" sheetId="4" r:id="rId4"/>
  </sheets>
  <definedNames>
    <definedName name="_xlnm._FilterDatabase" localSheetId="0" hidden="1">'T1 - tabulka č.3'!$DV$3:$DX$77</definedName>
    <definedName name="moje" localSheetId="0">'T1 - tabulka č.3'!$A$4:$DE$76</definedName>
    <definedName name="_xlnm.Print_Titles" localSheetId="1">'J1 - tabulka č.4'!$1:$2</definedName>
    <definedName name="_xlnm.Print_Titles" localSheetId="3">'J3 - tabulka č.6'!$1:$2</definedName>
    <definedName name="_xlnm.Print_Titles" localSheetId="0">'T1 - tabulka č.3'!$2:$3</definedName>
  </definedNames>
  <calcPr fullCalcOnLoad="1"/>
</workbook>
</file>

<file path=xl/sharedStrings.xml><?xml version="1.0" encoding="utf-8"?>
<sst xmlns="http://schemas.openxmlformats.org/spreadsheetml/2006/main" count="2111" uniqueCount="925">
  <si>
    <t>neprošli inspekcí kvality soc.služeb, hodnoceno v J2</t>
  </si>
  <si>
    <t>z uváděného pers.zajištění není zcela jasné zajištění non-stp služby prac.PP,hodnoceno v J2</t>
  </si>
  <si>
    <t>nedostatečně zdůvodněný nárůst rozpočtu. V popisu služby jsou špatnhě rozděleny kompetence pracovníků PP.budou zhodnoceny v J2</t>
  </si>
  <si>
    <t>výborně prošli inspekcí kvality soc.služeb</t>
  </si>
  <si>
    <t>výborná služba-puštěno do tříletého grantu</t>
  </si>
  <si>
    <t>dlouhodobě kvalitně poskytovaná služba na území HMP,nepožadují na zdrav.personál</t>
  </si>
  <si>
    <t>dlouhodobě jvalitní soc.služba na území HMP</t>
  </si>
  <si>
    <t>nesoulad v počtu tlumočníků,dobrý popis služby-přičteno 20%, kvalitní služba</t>
  </si>
  <si>
    <t>POŽADAVEK</t>
  </si>
  <si>
    <t>nejasná tabulka s kapacitou-počet uživatelů,popis služby - kapacita souhlasí s registrací, POŽADAVEK</t>
  </si>
  <si>
    <t>Rozdíl proti roku 2011 (SD + granty)</t>
  </si>
  <si>
    <t>T Grant 2012</t>
  </si>
  <si>
    <t>J1</t>
  </si>
  <si>
    <t xml:space="preserve">J2 </t>
  </si>
  <si>
    <t>Rok 2012</t>
  </si>
  <si>
    <t xml:space="preserve">T1 </t>
  </si>
  <si>
    <t>Celkově</t>
  </si>
  <si>
    <t>Grant HMP 2012</t>
  </si>
  <si>
    <t>Rozdíl proti roku 2011 (SD + HMP)</t>
  </si>
  <si>
    <t>"A DOMA o.s."</t>
  </si>
  <si>
    <t>"Občanské sdružení Logo"</t>
  </si>
  <si>
    <t>Sociální rehabilitace pro osoby s poruchami komunikace a hybnosti</t>
  </si>
  <si>
    <t>SR - Sociální rehabilitace</t>
  </si>
  <si>
    <t>"Sdružení na pomoc dětem s handicapy"</t>
  </si>
  <si>
    <t>Centrum denních služeb v Komunitním centru Motýlek</t>
  </si>
  <si>
    <t>CD - Centra denních služeb</t>
  </si>
  <si>
    <t>"Villa Vallila"</t>
  </si>
  <si>
    <t>Odlehčovací služby ve Ville Vallile</t>
  </si>
  <si>
    <t>OS - Odlehčovací služby</t>
  </si>
  <si>
    <t>"YMCA Praha o.s."</t>
  </si>
  <si>
    <t>Streetwork YMCA Praha</t>
  </si>
  <si>
    <t>TP - Terénní programy</t>
  </si>
  <si>
    <t>ACORUS - krizová pomoc</t>
  </si>
  <si>
    <t>KP - Krizová pomoc</t>
  </si>
  <si>
    <t>ALMA FEMINA o. s.</t>
  </si>
  <si>
    <t>Centrum služeb následné péče pro ženy ALMA</t>
  </si>
  <si>
    <t>SN - Služby následné péče - pohybová</t>
  </si>
  <si>
    <t>Alzheimercentrum Filipov o.p.s.</t>
  </si>
  <si>
    <t>Alzheimercentrum Zlosyň o.p.s.</t>
  </si>
  <si>
    <t>DR - Domovy se zvláštním režimem</t>
  </si>
  <si>
    <t>Alzheimercentrum Průhonice o.p.s.</t>
  </si>
  <si>
    <t>Amelie, o.s.</t>
  </si>
  <si>
    <t>Centrum Amelie Praha, Šaldova 337/15, Praha 8, 186 00</t>
  </si>
  <si>
    <t>AS - Sociálně aktivizační služby pro seniory a osoby se zdravotním postižením</t>
  </si>
  <si>
    <t>APPN - Zpřístupnění trhu práce pro osoby se sluchovým postižením</t>
  </si>
  <si>
    <t>Dům Gloria - Azylový dům proženy a matky s dětmi</t>
  </si>
  <si>
    <t>Dům Fatima - centrum pro tělesně postižené</t>
  </si>
  <si>
    <t>Domov pro seniory Mukařov</t>
  </si>
  <si>
    <t>DS - Domovy pro seniory</t>
  </si>
  <si>
    <t>Azylový dům sv. terezie - nízkoprahové denní centrum</t>
  </si>
  <si>
    <t>Azylový dům sv. Terezie - noclehárna</t>
  </si>
  <si>
    <t>Týdenní stacionář pro seniory</t>
  </si>
  <si>
    <t>TS - Týdenní stacionáře</t>
  </si>
  <si>
    <t>Denní stacionář pro seniory</t>
  </si>
  <si>
    <t>osobní asistence</t>
  </si>
  <si>
    <t>sociální rehabilitace</t>
  </si>
  <si>
    <t>Asociace organizací neslyšících, nedoslýchavých a jejich přátel</t>
  </si>
  <si>
    <t>Tlumočnické služby pro neslyšící</t>
  </si>
  <si>
    <t>Odlehčovací služby pro lidi s autismem</t>
  </si>
  <si>
    <t>Sociálně aktivizační služby pro seniory a osoby se zdravotním postižením (autismem)</t>
  </si>
  <si>
    <t>Sociální rehabilitace pro lidi s autismem</t>
  </si>
  <si>
    <t>Domov se zvláštnim režimem pro lidi s autismem</t>
  </si>
  <si>
    <t>Sociálně aktivizační služby pro rodiny s dětmi s autismem</t>
  </si>
  <si>
    <t>AR - Sociálně aktivizační služby pro rodiny s dětmi</t>
  </si>
  <si>
    <t>Asociace rodičů a přátel zdravotně postižených dětí v ČR,o.s. Klub " Hornomlýnská "</t>
  </si>
  <si>
    <t>Centrum FILIPOVKA - odlehčovací služba pro děti se zdravotním postižením</t>
  </si>
  <si>
    <t>Centrum Filipovka - osobní asistence pro děti se zdravotním postižením</t>
  </si>
  <si>
    <t>Bílý kruh bezpečí, o.s.</t>
  </si>
  <si>
    <t>DONA linka - pro nepřetržitou telefonickou pomoc obětem domácího násilí</t>
  </si>
  <si>
    <t>TK - Telefonická krizová pomoc</t>
  </si>
  <si>
    <t>BONA o.p.s.</t>
  </si>
  <si>
    <t>Podpora samostatného bydlení</t>
  </si>
  <si>
    <t>Sociální rehabilitace</t>
  </si>
  <si>
    <t>Centrum denních služeb Praha pro osoby se sluchovým postižením</t>
  </si>
  <si>
    <t>Centrum integrace dětí a mládeže, o.s.</t>
  </si>
  <si>
    <t>Sociálně aktivizační služby pro rodiny s dětmi</t>
  </si>
  <si>
    <t>Centrum komunitní práce P 10, obecně prospěšná společnost</t>
  </si>
  <si>
    <t>Azylový dům pro matky s dětmi</t>
  </si>
  <si>
    <t>Centrum Paraple, o.p.s.</t>
  </si>
  <si>
    <t>2181992, 47528</t>
  </si>
  <si>
    <t>Centrum sociální a ošetřovatelské pomoci v Praze 10, příspěvková organizace</t>
  </si>
  <si>
    <t>Domov pro seniory Zvonková, Domov pro seniory U Vršovického nádraží</t>
  </si>
  <si>
    <t>Centrum sociálních služeb Běchovice</t>
  </si>
  <si>
    <t>Centrum krátkodobé péče</t>
  </si>
  <si>
    <t>Czech One Prague s.r.o.</t>
  </si>
  <si>
    <t>Dům pro seniory Wágnerka</t>
  </si>
  <si>
    <t>Česká alzheimerovská společnost</t>
  </si>
  <si>
    <t>Respitní péče České alzheimerovské společnosti</t>
  </si>
  <si>
    <t>Česká asociace pro psychické zdraví</t>
  </si>
  <si>
    <t>Linka psychopomoci</t>
  </si>
  <si>
    <t>Terapeutická komunita pro mladé lidi s duševním onemocněním</t>
  </si>
  <si>
    <t>Česká společnost pro duševní zdraví</t>
  </si>
  <si>
    <t>Návazné psychosociální služby pro duševně nemocné občany a lidi v psychické krizi</t>
  </si>
  <si>
    <t>sociálně aktivizační služby pro seniory a osoby se zdravotním postižením</t>
  </si>
  <si>
    <t>Denní psychoterapeutické sanatorium "Ondřejov" s.r.o.</t>
  </si>
  <si>
    <t>Chráněný byt pro duševně nemocné muže</t>
  </si>
  <si>
    <t>DĚTSKÉ KRIZOVÉ CENTRUM, o.s.</t>
  </si>
  <si>
    <t>Dětské krizové centrum - komplexní, interdisciplinární péče o děti z dysfunkčních rodin a o děti a jejich rodiny v závažných životních situacích</t>
  </si>
  <si>
    <t>Linka důvěry Dětského krizového centra - efektivní forma krizové pomoci dětem týraným, zneužívaným či jinak ohroženým a osobám v krizových životních situacích</t>
  </si>
  <si>
    <t>Dětské krizové centrum - krizová pomoc dětem týraným, zneužívaným, zanedbávaným či jinak ohroženým - a jejich rodinám</t>
  </si>
  <si>
    <t>Bethesda - domov pro seniory</t>
  </si>
  <si>
    <t>2 335  000</t>
  </si>
  <si>
    <t>Diakonie ČCE - Středisko celostátních programů a služeb</t>
  </si>
  <si>
    <t>Středisko pro zrakově postižené</t>
  </si>
  <si>
    <t>SOS centrum - Diakonie ČCE - SKP v Praze</t>
  </si>
  <si>
    <t>Terénní sociální práce v ohrožených rodinách - Diakonie ČCE - SKP v Praze</t>
  </si>
  <si>
    <t>Následná péče - „Dobroduš“ - Diakonie ČCE - SKP v Praze</t>
  </si>
  <si>
    <t>Sociálně terapeutická dílna</t>
  </si>
  <si>
    <t>SD - Sociálně terapeutické dílny</t>
  </si>
  <si>
    <t>Týdenní stacionář</t>
  </si>
  <si>
    <t>Odlehčovací služba</t>
  </si>
  <si>
    <t>Diakonie ČCE - středisko Západní Čechy</t>
  </si>
  <si>
    <t>Domov Radost pro osoby s postižením</t>
  </si>
  <si>
    <t>DZ - Domovy pro osoby se zdravotním postižením</t>
  </si>
  <si>
    <t>Domov Klatovy pro osoby s postižením</t>
  </si>
  <si>
    <t>Domov pro osoby se zdravotním postižením</t>
  </si>
  <si>
    <t>Centrum denních služeb</t>
  </si>
  <si>
    <t>Dílna ELIÁŠ, o.s.</t>
  </si>
  <si>
    <t>Eliášův obchod</t>
  </si>
  <si>
    <t>Keramická dílna Eliáš</t>
  </si>
  <si>
    <t>Dílny tvořivosti</t>
  </si>
  <si>
    <t>Terénní práce/case management a Podpůrná skupina Návraty</t>
  </si>
  <si>
    <t>DOMJOB</t>
  </si>
  <si>
    <t>739 789 1</t>
  </si>
  <si>
    <t>Domov důchodců Kytín-poskytovatel sociálních služeb</t>
  </si>
  <si>
    <t>Domov Kytín</t>
  </si>
  <si>
    <t>Domov SPMP Dana</t>
  </si>
  <si>
    <t>Domov Dana</t>
  </si>
  <si>
    <t>Domov Sue Ryder - denní stacionář</t>
  </si>
  <si>
    <t>Domov Sue Ryder - domov pro seniory</t>
  </si>
  <si>
    <t>Domov sv. Karla Boromejského</t>
  </si>
  <si>
    <t>Domov sv. Karla Boromejského - odlehčovací služby</t>
  </si>
  <si>
    <t>Denní stacionář Domova sv. Karla Boromejského</t>
  </si>
  <si>
    <t>Domov svaté rodiny</t>
  </si>
  <si>
    <t>Dům dětí a mládeže Praha 3 - Ulita</t>
  </si>
  <si>
    <t>Streetwork Beztíže</t>
  </si>
  <si>
    <t>Dům seniorů Michle s.r.o.</t>
  </si>
  <si>
    <t>Dům tří přání</t>
  </si>
  <si>
    <t>Ambulantně teréní centrum</t>
  </si>
  <si>
    <t>Dům Přemysla Pittra</t>
  </si>
  <si>
    <t>Dům Přemysla Pittra pro děti</t>
  </si>
  <si>
    <t>Elpida, o.p.s.</t>
  </si>
  <si>
    <t>Centrum Elpida</t>
  </si>
  <si>
    <t>Linka seniorů</t>
  </si>
  <si>
    <t>Centrum denních aktivit - Klub Hekrovka</t>
  </si>
  <si>
    <t>Sociální a pracovní začleňování osob s duální diagnózou</t>
  </si>
  <si>
    <t>Tréninkový obchod pro osoby se závažnou duševní poruchou</t>
  </si>
  <si>
    <t>Sociální rehabiliatce - asertivní tým</t>
  </si>
  <si>
    <t>Podporované zaměstnávání</t>
  </si>
  <si>
    <t>Tréninková a resocializační kavárna Dendrit Kafé</t>
  </si>
  <si>
    <t>Terénní program pro uživatele návykových látek</t>
  </si>
  <si>
    <t>Přechodné zaměstnávání</t>
  </si>
  <si>
    <t>Farní charita Praha 1 - Nové Město</t>
  </si>
  <si>
    <t>Program Máří</t>
  </si>
  <si>
    <t>Odlehčovací služby-středisko Praha 6 -Farní charita Starý Knín (sv. Vojtěcha)</t>
  </si>
  <si>
    <t>Aktivizační služby pro seniory a osoby se zdravotním postižením-Farní charita Starý Knín, středisko Praha 6-sv. Vojtěcha</t>
  </si>
  <si>
    <t>Aktivační centrum pro rodiny s dětmi se sluchovým postižením</t>
  </si>
  <si>
    <t>Komunitní tým Sever - Západ</t>
  </si>
  <si>
    <t>Komunitní tým Jih - sociální rehabilitace</t>
  </si>
  <si>
    <t>Centrum denních rehabilitačních aktivit - CEDRA</t>
  </si>
  <si>
    <t>Centrum psychosociální rehabilitace</t>
  </si>
  <si>
    <t>Dílna Hvězdáři</t>
  </si>
  <si>
    <t>Centrum denních aktivit „Dům u Libuše“</t>
  </si>
  <si>
    <t>Centrum programů podpory zaměstnávání</t>
  </si>
  <si>
    <t>Fond ohrožených dětí</t>
  </si>
  <si>
    <t>Zařízení FOD Klokánek v Praze 4 - Láskově ulici</t>
  </si>
  <si>
    <t>Zařízení FOD Klokánek v Praze 10 - Štěrboholy</t>
  </si>
  <si>
    <t>Pobočka FOD Praha</t>
  </si>
  <si>
    <t>Fosa, o.p.s.</t>
  </si>
  <si>
    <t>Osobní asistence Osa</t>
  </si>
  <si>
    <t>Podporované zaměstnávání FORMIKA</t>
  </si>
  <si>
    <t>Podpora samostatnosti Osa</t>
  </si>
  <si>
    <t>Handicap centrum Srdce, o.p.s.</t>
  </si>
  <si>
    <t>Týdenní stacionář Handicap centra Srdce, o. p. s.</t>
  </si>
  <si>
    <t>243499/07</t>
  </si>
  <si>
    <t>Helppes - Centrum výcviku psů pro postižené o.s.</t>
  </si>
  <si>
    <t>Klientský servis pro majitele asistenčních psů</t>
  </si>
  <si>
    <t>HESTIA, o.s.</t>
  </si>
  <si>
    <t>Program Pět P</t>
  </si>
  <si>
    <t>Horizont-penzion pro seniory,středisko Diakonie a misie Církve československé husitské</t>
  </si>
  <si>
    <t>Horizont - denní stacionář pro seniory</t>
  </si>
  <si>
    <t>Hospicové občanské sdružení Cesta domů</t>
  </si>
  <si>
    <t>Odlehčovací služby Hospicového občanského sdružení Cesta domů</t>
  </si>
  <si>
    <t>JAHODA</t>
  </si>
  <si>
    <t>Terénní program</t>
  </si>
  <si>
    <t>Jihoměstská sociální a.s.</t>
  </si>
  <si>
    <t>Domov pro seniory Jižní Město</t>
  </si>
  <si>
    <t>Ošetřovatelské centrum Janouchova</t>
  </si>
  <si>
    <t>K srdci klíč</t>
  </si>
  <si>
    <t>Azylový dům pro muže v Praze</t>
  </si>
  <si>
    <t>Klub občanů bezbariérového domu Vondroušova</t>
  </si>
  <si>
    <t>Osobní asistence pro obyvatele bezbariérového domu Vondroušova</t>
  </si>
  <si>
    <t>KLUB VOZÍČKÁŘŮ PETÝRKOVA o.s.</t>
  </si>
  <si>
    <t>Krizová pomoc Kolpingova domu</t>
  </si>
  <si>
    <t>Odlehčovací služby</t>
  </si>
  <si>
    <t>KONTAKT bB - občanské sdružení pro studium, rehabilitaci a sport bez bariér</t>
  </si>
  <si>
    <t>Kontakt - sociálně aktivizační služby pro osoby s tělesným postižením</t>
  </si>
  <si>
    <t>Lata - Programy pro ohroženou mládež, občanské sdružení</t>
  </si>
  <si>
    <t>Ve dvou se to lépe táhne</t>
  </si>
  <si>
    <t>LRS Chvaly, o.p.s.</t>
  </si>
  <si>
    <t>Rozvoj kognitivních funkcí</t>
  </si>
  <si>
    <t>SÚ - Sociální služby poskytované ve zdravotnických zařízeních ústavní péče</t>
  </si>
  <si>
    <t>Maltézská pomoc</t>
  </si>
  <si>
    <t>ACORUS - poradna pro osoby ohrožené domácím násilím</t>
  </si>
  <si>
    <t>Sociálně aktivizační služby pro seniory a osoby se zdravotním postižením, Maltézská pomoc, Centrum Praha</t>
  </si>
  <si>
    <t>MÁME OTEVŘENO?, o.s.</t>
  </si>
  <si>
    <t>Pracovně tréninkový program kavárna Vesmírna</t>
  </si>
  <si>
    <t>Dobrovolnické centrum - Akce Pontony</t>
  </si>
  <si>
    <t>Jiné odpoledne</t>
  </si>
  <si>
    <t>Tranzitní program</t>
  </si>
  <si>
    <t>Mamma HELP - sdružení pacientek s nádorovým onemocněním prsu, o. s.</t>
  </si>
  <si>
    <t>Edukační a docházkové akce, kurzy a výcviky pro ženy s karcinomem prsu/2012</t>
  </si>
  <si>
    <t>Středisko Naděje Praha-Bolzanova - terénní program</t>
  </si>
  <si>
    <t>Občanské sdružení Baobab</t>
  </si>
  <si>
    <t>Student</t>
  </si>
  <si>
    <t>Aktivizace a rozvoj sociálních dovedností (Arteterapeutický ateliér)</t>
  </si>
  <si>
    <t>Podpora nezávislého bydlení</t>
  </si>
  <si>
    <t>Case management</t>
  </si>
  <si>
    <t>Občanské sdružení DOLLY</t>
  </si>
  <si>
    <t>Občanské sdružení Green Doors</t>
  </si>
  <si>
    <t>Tréninková kavárna Klub V.kolona</t>
  </si>
  <si>
    <t>Začleňování na trh práce</t>
  </si>
  <si>
    <t>Tréninková restaurace Mlsná kavka</t>
  </si>
  <si>
    <t>Vzdělávací, nácvikové a sociálně terapeutické programy</t>
  </si>
  <si>
    <t>Občanské sdružení Letní dům</t>
  </si>
  <si>
    <t>Sociální rehabilitace pro děti a mladé lidi z dětských domovů</t>
  </si>
  <si>
    <t>Sociálně aktivizační služby pro seniory a osoby se zdravotním postižením</t>
  </si>
  <si>
    <t>Občanské sdružení Natama</t>
  </si>
  <si>
    <t>Programy pro kvalitní rodinnou a náhradní rodinnou péči</t>
  </si>
  <si>
    <t>Občanské sdružení Otevřené srdce</t>
  </si>
  <si>
    <t>Občanské sdružení R - MOSTY</t>
  </si>
  <si>
    <t>Azylový dům pro matky s dětmi R-Mosty</t>
  </si>
  <si>
    <t>Občanské sdružení Sluneční zahrada</t>
  </si>
  <si>
    <t>Občanské sdružení TŘI</t>
  </si>
  <si>
    <t>Sociální část z komplexní hospicové péče</t>
  </si>
  <si>
    <t>Oblastní charita Červený Kostelec</t>
  </si>
  <si>
    <t>Domov sv. Josefa- odlehčovací služby</t>
  </si>
  <si>
    <t>Domov sv. Josefa- trvalé pobyty</t>
  </si>
  <si>
    <t>Oblastní spolek Českého červeného kříže Praha 9</t>
  </si>
  <si>
    <t>Gerocentrum „Slunné stáří“</t>
  </si>
  <si>
    <t>Dům sociálních služeb</t>
  </si>
  <si>
    <t>Okamžik - sdružení pro podporu nejen nevidomých</t>
  </si>
  <si>
    <t>Dobrovolnické centrum pomoci zrakově postiženým</t>
  </si>
  <si>
    <t>OPORA</t>
  </si>
  <si>
    <t>Domácí hospicová péče OPORA</t>
  </si>
  <si>
    <t>Pobytové rehabilitační a rekvalifikační středisko pro nevidomé Dědina, o.p.s</t>
  </si>
  <si>
    <t>SOCIÁLNÍ REHABILITACE TĚŽCE ZRAKOVĚ POSTIŽENÝCH</t>
  </si>
  <si>
    <t>SOCIÁLNĚ TERAPEUTICKÉ DÍLNY PRO TĚŽCE ZRAKOVĚ POSTIŽENÉ</t>
  </si>
  <si>
    <t>Terénní odlehčovací služba POHODA</t>
  </si>
  <si>
    <t>Prácheňské sanatorium o.p.s.</t>
  </si>
  <si>
    <t>asistenční služba</t>
  </si>
  <si>
    <t>Terénní programy v Praze11</t>
  </si>
  <si>
    <t>Krizová pomoc Proxima Sociale, o.s.</t>
  </si>
  <si>
    <t>Terénní programy v Praze 13</t>
  </si>
  <si>
    <t>Terénní programy v Praze 9 a 12</t>
  </si>
  <si>
    <t>RAná péče EDA o.p.s.</t>
  </si>
  <si>
    <t>REMEDIUM Praha občanské sdružení</t>
  </si>
  <si>
    <t>Klub REMEDIUM</t>
  </si>
  <si>
    <t>Telefonická krizová pomoc - SOS linka ROSA</t>
  </si>
  <si>
    <t>ROZKOŠ bez RIZIKA</t>
  </si>
  <si>
    <t>Prevence a redukce negativních důsledků prostituce (kriminality, násilí na ženách, sexuálně přenosných infekcí včetně HIV, stigmatizace v prostituční scéně, sociálního vyloučení a bezdomovectví).</t>
  </si>
  <si>
    <t>Sociální rehabilitace metodou podporované zaměstnávání v Praze 2</t>
  </si>
  <si>
    <t>Sociální rehabilitace metodou podporované zaměstnávání v Praze 6</t>
  </si>
  <si>
    <t>SDM Sedlec SPMP</t>
  </si>
  <si>
    <t>Chráněné bydlení - Nová cesta</t>
  </si>
  <si>
    <t>Sociálně aktivizační služby (SAS) pro neslyšící děti a mládež</t>
  </si>
  <si>
    <t>Sdružení Linka bezpečí</t>
  </si>
  <si>
    <t>Rodičovská linka</t>
  </si>
  <si>
    <t>Linka bezpečí</t>
  </si>
  <si>
    <t>Sdružení pro komplexní péči při dětské mozkové obrně (SDMO), o. s.</t>
  </si>
  <si>
    <t>Středisko ucelené rehabilitace při DMO</t>
  </si>
  <si>
    <t>Sdružení rodičů a přátel Střediska "DAR" o.s.</t>
  </si>
  <si>
    <t>respitní péče - odlehčovací služby</t>
  </si>
  <si>
    <t>SLUNEČNÍ DOMOV-MÍSTNÍ ORGANIZACE SPMP,PRAHA 9</t>
  </si>
  <si>
    <t>Sluneční domov - týdenní stacionář rodinného typu pro osoby s autismem</t>
  </si>
  <si>
    <t>Společnost "E" / Czech Epilepsy Association, o. s.</t>
  </si>
  <si>
    <t>Sociálně aktivizační služby pro seniory a osoby se zdravotním postižením – pro osoby s epilepsií a jejich blízké</t>
  </si>
  <si>
    <t>Centru denních služeb NOVÁ DUHA a Centrum denních služeb Galerie Duhovka</t>
  </si>
  <si>
    <t>Společnou cestou, o.s.</t>
  </si>
  <si>
    <t>Azylové ubytování pro matky a rodiny dětmi o. s. Společnou cestou</t>
  </si>
  <si>
    <t>Aktivizace rodin o. s. Společnou cestou</t>
  </si>
  <si>
    <t>Středisko křesťanské pomoci Horní Počernice - sociálně aktivizační služby pro rodiny s dětmi</t>
  </si>
  <si>
    <t>STŘEP, o. s. - České centrum pro sanaci rodiny</t>
  </si>
  <si>
    <t>Svaz paraplegiků /Czech paraplegic association - CZEPA/</t>
  </si>
  <si>
    <t>Svaz tělesně postižených v České republice, o.s.</t>
  </si>
  <si>
    <t>Sociálně aktivizační služby STP v ČR, o.s.</t>
  </si>
  <si>
    <t>Škola SPMP Modrý klíč</t>
  </si>
  <si>
    <t>Škola SPMP Modrý klíč - týdenní stacionář</t>
  </si>
  <si>
    <t>Textilní dílna Gawain</t>
  </si>
  <si>
    <t>Tyfloservis, o.p.s.</t>
  </si>
  <si>
    <t>Tyfloservis - Krajské ambulantní středisko Praha a Střední Čechy</t>
  </si>
  <si>
    <t>UNIE ROSKA V ČR, REGIONÁLNÍ ORGANIZACE ROSKA PRAHA</t>
  </si>
  <si>
    <t>Vlastní cestou, o.s.</t>
  </si>
  <si>
    <t>Osobní asistence pro osoby s tělesným a kombinovaný postižením</t>
  </si>
  <si>
    <t>Základní škola a střední škola waldorfská</t>
  </si>
  <si>
    <t>Příloha č. 3 k zápisu GK RHMP ze dne 17. 9. 2012</t>
  </si>
  <si>
    <t>Základní škola a střední škola waldorfská, Dílna JINAN</t>
  </si>
  <si>
    <t>Židovská obec v Praze</t>
  </si>
  <si>
    <t>Komplexní domácí péče EZRA</t>
  </si>
  <si>
    <t>Domov sociální péče Hagibor</t>
  </si>
  <si>
    <t>ŽIVOT 90</t>
  </si>
  <si>
    <t>CENTRUM DENNÍCH SLUŽEB PRO SENIORY</t>
  </si>
  <si>
    <t>ODLEHČOVACÍ POBYTOVÉ A REHABILITAČNÍ CENTRUM PRO SENIORY</t>
  </si>
  <si>
    <t>Senior telefon - nepřetržitá telefonická krizová pomoc pro seniory a jejich blízké</t>
  </si>
  <si>
    <t>APPN</t>
  </si>
  <si>
    <t>APLA</t>
  </si>
  <si>
    <t>Diakonie ČCE středisko Zvonek v Praze 4</t>
  </si>
  <si>
    <t>Diakonie ČCE - Ratolest Praha 10</t>
  </si>
  <si>
    <t>Diakonie ČCE - střeidko Praha 5 Stodůlky</t>
  </si>
  <si>
    <t>občanské sdružení Melius</t>
  </si>
  <si>
    <t>Celkem</t>
  </si>
  <si>
    <t>Dotatce MPSV rok 2011</t>
  </si>
  <si>
    <t>jednotka*</t>
  </si>
  <si>
    <t>optimální návrh podpory</t>
  </si>
  <si>
    <t>Granty 2012</t>
  </si>
  <si>
    <t>27000222</t>
  </si>
  <si>
    <t>Odborné sociální poradenství pro osoby s poruchami komunikace</t>
  </si>
  <si>
    <t>SP - Sociální poradenství</t>
  </si>
  <si>
    <t>APPN - Informace jako nástroj proti diskriminaci</t>
  </si>
  <si>
    <t>Pomoc migrantům a uprchlíkům - Poradna pro migranty a uprchlíky</t>
  </si>
  <si>
    <t>Poradna Magdala</t>
  </si>
  <si>
    <t>Poradna pro lidi v tísni</t>
  </si>
  <si>
    <t>Odborné sociální poradenství pro lidi s autismem</t>
  </si>
  <si>
    <t>Pomoc obětem trestných činů v hl. m. Praze</t>
  </si>
  <si>
    <t>Centrum pro integraci cizinců</t>
  </si>
  <si>
    <t>Centrum pro integraci cizinců ( CIC)- odborné sociální poradenství pro migranty</t>
  </si>
  <si>
    <t>Centrum psychologicko-sociálního poradenství Středočeského kraje, příspěvková organizace</t>
  </si>
  <si>
    <t>Centrum psychologicko-sociálního poradenství Středočeského kraje</t>
  </si>
  <si>
    <t>Konzultace ČALS</t>
  </si>
  <si>
    <t>Denní psychoterapeutické sanatorium „Ondřejov“ s.r.o.</t>
  </si>
  <si>
    <t>Sociální pracovník na krizovém oddělení pro nemocné psychózou</t>
  </si>
  <si>
    <t>ESET-HELP, občanské sdružení</t>
  </si>
  <si>
    <t>Sociální a právní poradna</t>
  </si>
  <si>
    <t>SOCIÁLNÍ PORADNA PRO OSOBY SE SLUCHOVÝM POSTIŽENÍM A JEJICH BLÍZKÉ</t>
  </si>
  <si>
    <t>Poradna Hospicového občanského sdružení Cesta domů</t>
  </si>
  <si>
    <t>InBáze Berkat, o.s.</t>
  </si>
  <si>
    <t>Sociální poradenství pro migranty v komunitním centru InBáze</t>
  </si>
  <si>
    <t>META o.s. - Sdružení pro příležitosti mladých migrantů</t>
  </si>
  <si>
    <t>Poradenské a informační centrum pro mladé migranty</t>
  </si>
  <si>
    <t>Mezinárodní helsinská federace - Český helsinský výbor</t>
  </si>
  <si>
    <t>Poradenské centrum Českého helsinského výboru</t>
  </si>
  <si>
    <t>Národní rada osob se zdravotním postižením České republiky</t>
  </si>
  <si>
    <t>Poradna Národní rady osob se zdravotním postižením ČR</t>
  </si>
  <si>
    <t>Občanská poradna PRAHA</t>
  </si>
  <si>
    <t>Občanská poradna Praha 1</t>
  </si>
  <si>
    <t>Občanské sdružení Anabell</t>
  </si>
  <si>
    <t>Odborné sociální poradenství v Kontaktním centru Anabell (KCA) Praha</t>
  </si>
  <si>
    <t>Poradna</t>
  </si>
  <si>
    <t>Sociální poradna v psychiatrické léčebně</t>
  </si>
  <si>
    <t>Občanské sdružení Kaleidoskop</t>
  </si>
  <si>
    <t>Ambulance Kaleidoskop</t>
  </si>
  <si>
    <t>Poradna náhradní rodinné péče NATAMA</t>
  </si>
  <si>
    <t>Odborné sociálně-právní poradenství R-Mosty</t>
  </si>
  <si>
    <t>263310/07</t>
  </si>
  <si>
    <t>Poradenské centrum</t>
  </si>
  <si>
    <t>Organizace pro pomoc uprchlíkům</t>
  </si>
  <si>
    <t>odborné sociální poradenství imigrantům a azylantům</t>
  </si>
  <si>
    <t>Poradna pro integraci</t>
  </si>
  <si>
    <t>Sociální poradenství pro cizicne a azylanty</t>
  </si>
  <si>
    <t>Pražská organizace vozíčkářů, o.s.</t>
  </si>
  <si>
    <t>Odborné sociální poradenství, Centrum samostatného života (klientské centrum Pražské organizace vozíčkářů, o.s.)</t>
  </si>
  <si>
    <t>proFem o.p.s.</t>
  </si>
  <si>
    <t>AdvoCats for Women - bezplatné sociálně právní poradenství pro oběti domácího násilí</t>
  </si>
  <si>
    <t>Občanská poradna Proxima Sociale, o.s.</t>
  </si>
  <si>
    <t>Rada seniorů České republiky, o.s.</t>
  </si>
  <si>
    <t>Bezplatné odborné sociální, právní a bytové poradenství pro seniory</t>
  </si>
  <si>
    <t>Občanská poradna REMEDIUM</t>
  </si>
  <si>
    <t>č.j. 278526, id</t>
  </si>
  <si>
    <t>ROSA - Informační a poradenské centrum pro ženy - oběti domácího násilí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</si>
  <si>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</si>
  <si>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SDRUŽENÍ PRO INTEGRACI A MIGRACI</t>
  </si>
  <si>
    <t>Odborné sociálně právní poradenství migrantům</t>
  </si>
  <si>
    <t>Sjednocená organizace nevidomých a slabozrakých ČR</t>
  </si>
  <si>
    <t>Sociálně právní poradenství pro zrakově postižené občany - Praha</t>
  </si>
  <si>
    <t>Odborné sociální poradenství pro lidi s epilepsií a jejich blízké</t>
  </si>
  <si>
    <t>Společnost pro podporu lidí s mentálním postižením v České republice, o.s.</t>
  </si>
  <si>
    <t>Poradenské centrum SPMP ČR, o.s.</t>
  </si>
  <si>
    <t>Občanská poradna o. s. Společnou cestou</t>
  </si>
  <si>
    <t>Poradna pro osoby se sluchovým postižením Praha</t>
  </si>
  <si>
    <t>Svaz paraplegiků</t>
  </si>
  <si>
    <t>Odborné sociální poradenství</t>
  </si>
  <si>
    <t>Svaz postižených civilizačními chorobami v České republice, o. s.</t>
  </si>
  <si>
    <t>Sociální poradenství STP v ČR, o.s. Praha</t>
  </si>
  <si>
    <t>VIDA, o.s.</t>
  </si>
  <si>
    <t>VIDA centrum Praha</t>
  </si>
  <si>
    <t>SOCIÁLNÍ A ODBORNÉ PORADENSTVÍ PRO SENIORY A JEJICH BLÍZKÉ</t>
  </si>
  <si>
    <t>Dofinancování 2012 v Kč</t>
  </si>
  <si>
    <t>Dofinancování
2012 v Kč</t>
  </si>
  <si>
    <t>Tabulka č. 6</t>
  </si>
  <si>
    <t>Tabulka č. 3</t>
  </si>
  <si>
    <t>Tabulka č. 4</t>
  </si>
  <si>
    <t>Tabulka č. 5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</si>
  <si>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</si>
  <si>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</si>
  <si>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</si>
  <si>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</si>
  <si>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</si>
  <si>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</si>
  <si>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</si>
  <si>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</si>
  <si>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</si>
  <si>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</si>
  <si>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</si>
  <si>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</si>
  <si>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</si>
  <si>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</si>
  <si>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</si>
  <si>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</si>
  <si>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</si>
  <si>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</si>
  <si>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</si>
  <si>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</si>
  <si>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</si>
  <si>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</si>
  <si>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</si>
  <si>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</si>
  <si>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</si>
  <si>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</si>
  <si>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</si>
  <si>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</si>
  <si>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</si>
  <si>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</si>
  <si>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</si>
  <si>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</si>
  <si>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</si>
  <si>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</si>
  <si>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Uživatel - plán 2013</t>
  </si>
  <si>
    <t>Uživatel - plán 2014</t>
  </si>
  <si>
    <t>Lůžka - skutečnost 2011</t>
  </si>
  <si>
    <t>Lůžka - plán 2012</t>
  </si>
  <si>
    <t>Lůžka - plán 2013</t>
  </si>
  <si>
    <t>Lůžka - plán 2014</t>
  </si>
  <si>
    <t>Max. denní kapacita - skutečnost 2011</t>
  </si>
  <si>
    <t>Max. denní kapacita - plán 2012</t>
  </si>
  <si>
    <t>Max. denní kapacita - plán 2013</t>
  </si>
  <si>
    <t>Max. denní kapacita - plán 2014</t>
  </si>
  <si>
    <t>Počet hodin přímé péče - skutečnost 2011</t>
  </si>
  <si>
    <t>Počet hodin přímé péče - plán 2012</t>
  </si>
  <si>
    <t>Počet hodin přímé péče - plán 2013</t>
  </si>
  <si>
    <t>Počet hodin přímé péče - plán 2014</t>
  </si>
  <si>
    <t>Maximální okamžitá kapacita - skutečnost 2011</t>
  </si>
  <si>
    <t>Maximální okamžitá kapacita - plán 2012</t>
  </si>
  <si>
    <t>Maximální okamžitá kapacita - plán 2013</t>
  </si>
  <si>
    <t>Maximální okamžitá kapacita - plán 2014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</si>
  <si>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</si>
  <si>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</si>
  <si>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</si>
  <si>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</si>
  <si>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</si>
  <si>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</si>
  <si>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</si>
  <si>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</si>
  <si>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</si>
  <si>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</si>
  <si>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</si>
  <si>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</si>
  <si>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</si>
  <si>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</si>
  <si>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</si>
  <si>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</si>
  <si>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</si>
  <si>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</si>
  <si>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</si>
  <si>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</si>
  <si>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</si>
  <si>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</si>
  <si>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</si>
  <si>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</si>
  <si>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</si>
  <si>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</si>
  <si>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</si>
  <si>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</si>
  <si>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</si>
  <si>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</si>
  <si>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</si>
  <si>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</si>
  <si>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</si>
  <si>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</si>
  <si>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</si>
  <si>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</si>
  <si>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</si>
  <si>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</si>
  <si>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</si>
  <si>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</si>
  <si>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</si>
  <si>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</si>
  <si>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</si>
  <si>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</si>
  <si>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Schválené zdroje pro rok  2012 - celkem</t>
  </si>
  <si>
    <t>Nárokované zdroje pro rok  2012 - celkem</t>
  </si>
  <si>
    <t>Nárokované zdroje pro rok  2013 - celkem</t>
  </si>
  <si>
    <t>Nárokované zdroje pro rok  2014 - celkem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</si>
  <si>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</si>
  <si>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</si>
  <si>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</si>
  <si>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</si>
  <si>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</si>
  <si>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</si>
  <si>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Požadavek na dotaci HMP 2013</t>
  </si>
  <si>
    <t>Požadavek na dotaci HMP 2014</t>
  </si>
  <si>
    <t>T1-105NOS/1</t>
  </si>
  <si>
    <t>8323464</t>
  </si>
  <si>
    <t>45245606</t>
  </si>
  <si>
    <t>"KLUB VOZÍČKÁŘŮ PETÝRKOVA o.s."</t>
  </si>
  <si>
    <t>Osobní asistence Klubu vozíčkářů Petýrkova</t>
  </si>
  <si>
    <t>T1</t>
  </si>
  <si>
    <t>Podpora sociálních služeb poskytovaných občanům hlavního města Prahy</t>
  </si>
  <si>
    <t>Služby sociální péče</t>
  </si>
  <si>
    <t>OA - Osobní asistence</t>
  </si>
  <si>
    <t>teréní</t>
  </si>
  <si>
    <t>osoby s tělesným postižením</t>
  </si>
  <si>
    <t>T1-063NOS/3</t>
  </si>
  <si>
    <t>8004178</t>
  </si>
  <si>
    <t>67365256</t>
  </si>
  <si>
    <t>ACORUS, o.s.</t>
  </si>
  <si>
    <t>ACORUS - azylový dům</t>
  </si>
  <si>
    <t>Služby sociální prevence</t>
  </si>
  <si>
    <t>AD - Azylové domy</t>
  </si>
  <si>
    <t>pobytové</t>
  </si>
  <si>
    <t>oběti domácího násilí</t>
  </si>
  <si>
    <t>T1-057NOS/1</t>
  </si>
  <si>
    <t>4659709</t>
  </si>
  <si>
    <t>68403844</t>
  </si>
  <si>
    <t>Akord, Organizační jednotka - DENNÍ STACIONÁŘ</t>
  </si>
  <si>
    <t>Denní stacionář AKORD</t>
  </si>
  <si>
    <t>DS - Denní stacionáře</t>
  </si>
  <si>
    <t>ambulantní</t>
  </si>
  <si>
    <t>osoby s kombinovaným postižením</t>
  </si>
  <si>
    <t>T1-222NOS/3</t>
  </si>
  <si>
    <t>8477576</t>
  </si>
  <si>
    <t>26611716</t>
  </si>
  <si>
    <t>APPN, o. s.</t>
  </si>
  <si>
    <t>APPN - komunikace bez bariér</t>
  </si>
  <si>
    <t>TS - Tlumočnické služby</t>
  </si>
  <si>
    <t>ambulantní - teréní</t>
  </si>
  <si>
    <t>osoby se sluchovým postižením</t>
  </si>
  <si>
    <t>T1-099NOC/22</t>
  </si>
  <si>
    <t>1500866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</si>
  <si>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</si>
  <si>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</si>
  <si>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</si>
  <si>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</si>
  <si>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</si>
  <si>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8140618</t>
  </si>
  <si>
    <t>Agentura asistenční služby pro lidi s tělesným postižením</t>
  </si>
  <si>
    <t>T2-099NOC/13</t>
  </si>
  <si>
    <t>3700404</t>
  </si>
  <si>
    <t>Azylový dům sv. Terezie - noclehárny</t>
  </si>
  <si>
    <t>SOC 2011</t>
  </si>
  <si>
    <t>programy na rok 2012</t>
  </si>
  <si>
    <t>Podpora sociálních služeb určených pro cílovou skupinu osob bez přístřeší</t>
  </si>
  <si>
    <t>NO - Noclehárny</t>
  </si>
  <si>
    <t>osoby bez přístřeší</t>
  </si>
  <si>
    <t>T2-099NOC/14</t>
  </si>
  <si>
    <t>6879970</t>
  </si>
  <si>
    <t>Azylový dům sv. Terezie - nízkoprahové denní centrum</t>
  </si>
  <si>
    <t>NC - Nízkoprahová denní centra</t>
  </si>
  <si>
    <t>T2-099NOC/9</t>
  </si>
  <si>
    <t>5192117</t>
  </si>
  <si>
    <t>Azylový dům sv. Terezie - azylový dům</t>
  </si>
  <si>
    <t>T2-175NOS/1</t>
  </si>
  <si>
    <t>2134037</t>
  </si>
  <si>
    <t>40613411</t>
  </si>
  <si>
    <t>Armáda spásy v ČR</t>
  </si>
  <si>
    <t>Armáda spásy, Nízkoprahové denní centrum Bohuslava Bureše</t>
  </si>
  <si>
    <t>T2-175NOS/2</t>
  </si>
  <si>
    <t>3534205</t>
  </si>
  <si>
    <t>Armáda spásy, centrum sociálních služeb Bohuslava Bureše</t>
  </si>
  <si>
    <t>T2-175NOS/3</t>
  </si>
  <si>
    <t>4165916</t>
  </si>
  <si>
    <t>T1-119NOS/1</t>
  </si>
  <si>
    <t>8483647</t>
  </si>
  <si>
    <t>63830540</t>
  </si>
  <si>
    <t>Asistence o.s.</t>
  </si>
  <si>
    <t>Osobní asistence</t>
  </si>
  <si>
    <t>T1-159NOC/1</t>
  </si>
  <si>
    <t>1674590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</si>
  <si>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</si>
  <si>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</si>
  <si>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</si>
  <si>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</si>
  <si>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</si>
  <si>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1201824</t>
  </si>
  <si>
    <t>Chráněné bydlení pro lidi s autismem</t>
  </si>
  <si>
    <t>CB - Chráněné bydlení</t>
  </si>
  <si>
    <t>T1-159NOC/5</t>
  </si>
  <si>
    <t>4334040</t>
  </si>
  <si>
    <t>Raná péče pro rodiny dětí s autismem</t>
  </si>
  <si>
    <t>RP - Raná péče</t>
  </si>
  <si>
    <t>T1-124NOP/1</t>
  </si>
  <si>
    <t>4970864</t>
  </si>
  <si>
    <t>25732587</t>
  </si>
  <si>
    <t>BONA, o.p.s.</t>
  </si>
  <si>
    <t>Chráněné bydlení</t>
  </si>
  <si>
    <t>osoby s chronickým duševním onemocněním</t>
  </si>
  <si>
    <t>T1-124NOP/3</t>
  </si>
  <si>
    <t>6417961</t>
  </si>
  <si>
    <t>Podpotra samostatného bydlení</t>
  </si>
  <si>
    <t>PB - Podpora samostatného bydlení</t>
  </si>
  <si>
    <t>1548974</t>
  </si>
  <si>
    <t>75083183</t>
  </si>
  <si>
    <t>Centrum denních služeb SNN v ČR</t>
  </si>
  <si>
    <t>Centrum denních služeb pro osoby se sluchovým postižením</t>
  </si>
  <si>
    <t>T1-046NOS/1</t>
  </si>
  <si>
    <t>8024068</t>
  </si>
  <si>
    <t>70892288</t>
  </si>
  <si>
    <t>Česká komora tlumočníků znakového jazyka, o. s.</t>
  </si>
  <si>
    <t>Česká komora tlumočníků znakového jazyka, o.s.</t>
  </si>
  <si>
    <t>T1-209NOS/3</t>
  </si>
  <si>
    <t>4992062</t>
  </si>
  <si>
    <t>00409367</t>
  </si>
  <si>
    <t>Česká společnost AIDS pomoc, o.s.</t>
  </si>
  <si>
    <t>Dům světla - azylové ubytování</t>
  </si>
  <si>
    <t>T1-095NOS/2</t>
  </si>
  <si>
    <t>5839760</t>
  </si>
  <si>
    <t>00675547</t>
  </si>
  <si>
    <t>Česká unie neslyšících</t>
  </si>
  <si>
    <t>Centrum zprostředkování simultánního přepisu (CZSP ČUN)</t>
  </si>
  <si>
    <t>T1-095NOS/3</t>
  </si>
  <si>
    <t>4358523</t>
  </si>
  <si>
    <t>Tlumočnické služby</t>
  </si>
  <si>
    <t>T1-089NOC/3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</si>
  <si>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</si>
  <si>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</si>
  <si>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</si>
  <si>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</si>
  <si>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T1-089NOC/4</t>
  </si>
  <si>
    <t>9570214</t>
  </si>
  <si>
    <t>Chráněné bydlení na Xaverově</t>
  </si>
  <si>
    <t>osoby s mentálním postižením</t>
  </si>
  <si>
    <t>T1-089NOC/5</t>
  </si>
  <si>
    <t>6459769</t>
  </si>
  <si>
    <t>Chráněné bydlení - tréninkový byt Centra Slunečnice</t>
  </si>
  <si>
    <t>T1-156NOS/2</t>
  </si>
  <si>
    <t>3491537</t>
  </si>
  <si>
    <t>45248842</t>
  </si>
  <si>
    <t>Diakonie ČCE - Středisko křesťanské pomoci v Praze</t>
  </si>
  <si>
    <t>Azylový dům pro matky s dětmi - Diakonie ČCE - SKP v Praze</t>
  </si>
  <si>
    <t>T1-070NOC/2</t>
  </si>
  <si>
    <t>3913592</t>
  </si>
  <si>
    <t>45246441</t>
  </si>
  <si>
    <t>Diakonie ČCE - středisko Ratolest v Praze 10</t>
  </si>
  <si>
    <t>T1-096NOC/3</t>
  </si>
  <si>
    <t>6095107</t>
  </si>
  <si>
    <t>62931270</t>
  </si>
  <si>
    <t>Diakonie ČCE - středisko v Praze 5-Stodůlkách</t>
  </si>
  <si>
    <t>T1-096NOC/4</t>
  </si>
  <si>
    <t>7218271</t>
  </si>
  <si>
    <t>Denní stacionář</t>
  </si>
  <si>
    <t>T1-078NOC/3</t>
  </si>
  <si>
    <t>7476422</t>
  </si>
  <si>
    <t>45248087</t>
  </si>
  <si>
    <t>Diakonie ČCE - středisko Zvonek v Praze 4</t>
  </si>
  <si>
    <t>T1-056NOS/1</t>
  </si>
  <si>
    <t>7591273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</si>
  <si>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</si>
  <si>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</si>
  <si>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</si>
  <si>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</si>
  <si>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</si>
  <si>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</si>
  <si>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5649583</t>
  </si>
  <si>
    <t>26204673</t>
  </si>
  <si>
    <t>Domov Sue Ryder, o.p.s.</t>
  </si>
  <si>
    <t>Domov Sue Ryder - osobní asistence</t>
  </si>
  <si>
    <t>senioři</t>
  </si>
  <si>
    <t>T1-200NOS/1</t>
  </si>
  <si>
    <t>6009799</t>
  </si>
  <si>
    <t>65998871</t>
  </si>
  <si>
    <t>Ekumenická síť pro aktivity mladých</t>
  </si>
  <si>
    <t>Domov na půl cesty MAJÁK</t>
  </si>
  <si>
    <t>T1-092NOS/7</t>
  </si>
  <si>
    <t>4097321</t>
  </si>
  <si>
    <t>62937260</t>
  </si>
  <si>
    <t>ESET - HELP, občanské sdružení</t>
  </si>
  <si>
    <t>T1-053NOS/2</t>
  </si>
  <si>
    <t>5600223</t>
  </si>
  <si>
    <t>60435194</t>
  </si>
  <si>
    <t>Farní charita Praha 4 - Chodov</t>
  </si>
  <si>
    <t>Charitní služba osobní asistence</t>
  </si>
  <si>
    <t>6798291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</si>
  <si>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</si>
  <si>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</si>
  <si>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</si>
  <si>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</si>
  <si>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5002625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</si>
  <si>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</si>
  <si>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</si>
  <si>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</si>
  <si>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</si>
  <si>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1921508</t>
  </si>
  <si>
    <t>45701822</t>
  </si>
  <si>
    <t>Fokus Praha, o.s.</t>
  </si>
  <si>
    <t>Tým bydlení Praha - Dům</t>
  </si>
  <si>
    <t>T1-160NOS/17</t>
  </si>
  <si>
    <t>9663170</t>
  </si>
  <si>
    <t>Tým bydlení Praha - Podpora</t>
  </si>
  <si>
    <t>T1-160NOS/24</t>
  </si>
  <si>
    <t>9066218</t>
  </si>
  <si>
    <t>Tým bydlení Praha - Byty</t>
  </si>
  <si>
    <t>T1-178NOS/1</t>
  </si>
  <si>
    <t>2091132</t>
  </si>
  <si>
    <t>66000653</t>
  </si>
  <si>
    <t>Hewer - občanské sdružení</t>
  </si>
  <si>
    <t>Osobní asistence Hewer pro občany Prahy</t>
  </si>
  <si>
    <t>T1-061NOS/1</t>
  </si>
  <si>
    <t>4291112</t>
  </si>
  <si>
    <t>49367404</t>
  </si>
  <si>
    <t>KOLPINGOVA RODINA PRAHA 8</t>
  </si>
  <si>
    <t>Kolpingův dům - azyl pro matky s dětmi</t>
  </si>
  <si>
    <t>7676136</t>
  </si>
  <si>
    <t>70929688</t>
  </si>
  <si>
    <t>KOLPINGOVA RODINA SMEČNO</t>
  </si>
  <si>
    <t>Středisko rané péče Slaný</t>
  </si>
  <si>
    <t>T1-132NOP/2</t>
  </si>
  <si>
    <t>2014388</t>
  </si>
  <si>
    <t>26708451</t>
  </si>
  <si>
    <t>Maltézská pomoc, o.p.s.</t>
  </si>
  <si>
    <t>Osobní asistence, Maltézská pomoc, Centrum Praha</t>
  </si>
  <si>
    <t>T2-073NOS/10</t>
  </si>
  <si>
    <t>5184987</t>
  </si>
  <si>
    <t>00570931</t>
  </si>
  <si>
    <t>NADĚJE o.s.</t>
  </si>
  <si>
    <t>Dům Naděje Praha-Záběhlice - azylový dům</t>
  </si>
  <si>
    <t>T2-073NOS/2</t>
  </si>
  <si>
    <t>3169124</t>
  </si>
  <si>
    <t>Středisko Naděje Praha-U Bulhara - nízkoprahové denní centrum</t>
  </si>
  <si>
    <t>T2-073NOS/3</t>
  </si>
  <si>
    <t>9199909</t>
  </si>
  <si>
    <t>Středisko Naděje Praha-Bolzanova - nízkoprahové denní centrum</t>
  </si>
  <si>
    <t>T2-073NOS/4</t>
  </si>
  <si>
    <t>5606908</t>
  </si>
  <si>
    <t>Dům Naděje Praha-Žižkov - noclehárna</t>
  </si>
  <si>
    <t>T2-073NOS/5</t>
  </si>
  <si>
    <t>3551691</t>
  </si>
  <si>
    <t>Středisko Naděje Praha-Na Slupi - noclehárna</t>
  </si>
  <si>
    <t>T2-073NOS/6</t>
  </si>
  <si>
    <t>1799976</t>
  </si>
  <si>
    <t>Dům Naděje Praha-Žižkov - azylový dům</t>
  </si>
  <si>
    <t>T2-073NOS/8</t>
  </si>
  <si>
    <t>7129878</t>
  </si>
  <si>
    <t>Dům Naděje Praha-Radotín - azylový dům</t>
  </si>
  <si>
    <t>T2-073NOS/9</t>
  </si>
  <si>
    <t>7341586</t>
  </si>
  <si>
    <t>Dům Naděje Praha-Vršovice - azylový dům</t>
  </si>
  <si>
    <t>T1-094NOS/1</t>
  </si>
  <si>
    <t>3487428</t>
  </si>
  <si>
    <t>70822301</t>
  </si>
  <si>
    <t>OBČANSKÉ SDRUŽENÍ MARTIN</t>
  </si>
  <si>
    <t>Návštěvní služba</t>
  </si>
  <si>
    <t>T1-256NOS/1</t>
  </si>
  <si>
    <t>5569681</t>
  </si>
  <si>
    <t>27017508</t>
  </si>
  <si>
    <t>Občanské sdružení Melius</t>
  </si>
  <si>
    <t>T1-208NOS/2</t>
  </si>
  <si>
    <t>8692294</t>
  </si>
  <si>
    <t>45768676</t>
  </si>
  <si>
    <t>Organizace pro pomoc uprchlíkům, o.s.</t>
  </si>
  <si>
    <t>Podporované bydlení pro mladé uprchlíky</t>
  </si>
  <si>
    <t>T1-054NOS/1</t>
  </si>
  <si>
    <t>3462209</t>
  </si>
  <si>
    <t>26546841</t>
  </si>
  <si>
    <t>Otevřené srdce</t>
  </si>
  <si>
    <t>Azylový dům pro matky s dětmi Otevřené srdce</t>
  </si>
  <si>
    <t>T1-068NOC/1</t>
  </si>
  <si>
    <t>3236460</t>
  </si>
  <si>
    <t>18629130</t>
  </si>
  <si>
    <t>Pobočka Diakonie Církve bratrské v Praze 3</t>
  </si>
  <si>
    <t>Stacionář pro děti s kombinovaným postižením</t>
  </si>
  <si>
    <t>T1-144NOS/1</t>
  </si>
  <si>
    <t>3776784</t>
  </si>
  <si>
    <t>68380216</t>
  </si>
  <si>
    <t>POHODA - společnost pro normální život lidí s postižením</t>
  </si>
  <si>
    <t>Bydlení POHODA</t>
  </si>
  <si>
    <t>T1-144NOS/3</t>
  </si>
  <si>
    <t>4129365</t>
  </si>
  <si>
    <t>Klub POHODA</t>
  </si>
  <si>
    <t>T1-144NOS/5</t>
  </si>
  <si>
    <t>6672726</t>
  </si>
  <si>
    <t>Asistence POHODA</t>
  </si>
  <si>
    <t>T1-033NOS/1</t>
  </si>
  <si>
    <t>4951911</t>
  </si>
  <si>
    <t>26525305</t>
  </si>
  <si>
    <t>Portus Praha, občanské sdružení</t>
  </si>
  <si>
    <t>chráněné bydlení</t>
  </si>
  <si>
    <t>T1-131NOS/1</t>
  </si>
  <si>
    <t>6513502</t>
  </si>
  <si>
    <t>43005853</t>
  </si>
  <si>
    <t>PROSAZ Společnost pro sociální rehabilitaci občanů se zdravotním postižením</t>
  </si>
  <si>
    <t>Asistenční služba</t>
  </si>
  <si>
    <t>T1-050NOS/1</t>
  </si>
  <si>
    <t>2750905</t>
  </si>
  <si>
    <t>49625624</t>
  </si>
  <si>
    <t>Proxima Sociale, o. s.</t>
  </si>
  <si>
    <t>Azylový byt Proxima Sociale, o.s.</t>
  </si>
  <si>
    <t>T1-133NOS/1</t>
  </si>
  <si>
    <t>7877605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</si>
  <si>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</si>
  <si>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</si>
  <si>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</si>
  <si>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</si>
  <si>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</si>
  <si>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</si>
  <si>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</si>
  <si>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</si>
  <si>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6703682</t>
  </si>
  <si>
    <t>27017699</t>
  </si>
  <si>
    <t>Ruka pro život - občanské sdružení</t>
  </si>
  <si>
    <t>T1-142NOS/1</t>
  </si>
  <si>
    <t>3090279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</si>
  <si>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</si>
  <si>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</si>
  <si>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</si>
  <si>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</si>
  <si>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</si>
  <si>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</si>
  <si>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</si>
  <si>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</si>
  <si>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3274363</t>
  </si>
  <si>
    <t>67984916</t>
  </si>
  <si>
    <t>Sluneční zahrada</t>
  </si>
  <si>
    <t>Chráněná dílna svatý Prokop u červeného javoru</t>
  </si>
  <si>
    <t>T1-113NOS/1</t>
  </si>
  <si>
    <t>8195232</t>
  </si>
  <si>
    <t>45247439</t>
  </si>
  <si>
    <t>Společnost DUHA - integrace osob s mentálním postižením</t>
  </si>
  <si>
    <t>Chráněné bydlení Společnosti DUHA</t>
  </si>
  <si>
    <t>T1-126NOC/1</t>
  </si>
  <si>
    <t>6348050</t>
  </si>
  <si>
    <t>69780145</t>
  </si>
  <si>
    <t>Středisko křesťanské pomoci Horní Počernice</t>
  </si>
  <si>
    <t>Středisko křesťanské pomoci Horní Počernice - azylový dům</t>
  </si>
  <si>
    <t>T1-177NOS/13</t>
  </si>
  <si>
    <t>5307364</t>
  </si>
  <si>
    <t>00676535</t>
  </si>
  <si>
    <t>Svaz neslyšících a nedoslýchavých v České republice</t>
  </si>
  <si>
    <t>Tlumočnické služby pro osoby se sluchovým postižením</t>
  </si>
  <si>
    <t>úvazky celkem</t>
  </si>
  <si>
    <t>úvazky přímá péče</t>
  </si>
  <si>
    <t>úvazky ostatní</t>
  </si>
  <si>
    <t>poměr</t>
  </si>
  <si>
    <t>úhrady  dle metodiky MPSV</t>
  </si>
  <si>
    <t>jednotka</t>
  </si>
  <si>
    <t>jednotka kvantitativně</t>
  </si>
  <si>
    <t>cenová hladina</t>
  </si>
  <si>
    <t>cenová hladina - upraveno o %</t>
  </si>
  <si>
    <t>výpočet dle cenové hladiny</t>
  </si>
  <si>
    <t>dílčí výpočet - odečet ze žádosti (chyby v rozpočtu apod.)</t>
  </si>
  <si>
    <t>krácení na 20%</t>
  </si>
  <si>
    <t>slovní hodnocení</t>
  </si>
  <si>
    <t>hodPP/hod.úvPP</t>
  </si>
  <si>
    <t>Poznámky</t>
  </si>
  <si>
    <t>Ostatní úvazky 0 - nejasné zajištění služby</t>
  </si>
  <si>
    <t>Mají zdrav. personál, kontrola, zda na něj nežádají peníze</t>
  </si>
  <si>
    <t>L</t>
  </si>
  <si>
    <t>PP</t>
  </si>
  <si>
    <t>H</t>
  </si>
  <si>
    <t>DK</t>
  </si>
  <si>
    <t xml:space="preserve">z MPSV v roce 2012 nepodpořeni </t>
  </si>
  <si>
    <t>z MPSV v roce 2012 nepodpořeni ,v roce 2011 z grantu HMP nepodpořeni</t>
  </si>
  <si>
    <t>úhrady dle MPSV - d.stac</t>
  </si>
  <si>
    <t>Odečet 10% PP</t>
  </si>
  <si>
    <t>Odečet 10% PP. Mají zdrav. personál, kontrola, zda na něj nežádají peníze</t>
  </si>
  <si>
    <t>Odečet 10% PP.</t>
  </si>
  <si>
    <t>Odečet 10 % PP</t>
  </si>
  <si>
    <t xml:space="preserve">Odečet 10% PP. z MPSV v roce 2012 nepodpořeni </t>
  </si>
  <si>
    <t xml:space="preserve">Odečet 10% PP. </t>
  </si>
  <si>
    <t xml:space="preserve">úprava o úhrady </t>
  </si>
  <si>
    <t>Odečet 10% PP. Vykazují hodiny nad rámec úvazků v PP</t>
  </si>
  <si>
    <t>v roce 2011 z grantu HMP nepodpořeni.  Vykazují hodiny nad rámec úvazků v PP</t>
  </si>
  <si>
    <t xml:space="preserve"> Vykazují hodiny nad rámec úvazků v PP. Odečet 10% PP. Ostatní úvazky 0,4 - nejasné zajištění služby</t>
  </si>
  <si>
    <t>Odečet 10% PP. S ohledem na hodiny pp se jeví jako neefektivní.</t>
  </si>
  <si>
    <t>Odečet 10% PP. Z MPSV v roce 2012 nepodpořeni. S ohledem na hodiny pp se jeví jako neefektivní.</t>
  </si>
  <si>
    <t>v roce 2011 z grantu HMP nepodpořeni. S ohledem na hodiny pp se jeví jako neefektivní.</t>
  </si>
  <si>
    <t>S ohledem na hodiny pp se jeví jako neefektivní.</t>
  </si>
  <si>
    <t>Odečet 10% PP. S ohledem na hodiny pp se jeví jako ne zcela efektivní.</t>
  </si>
  <si>
    <t>hodnoceno v jednoletém grantu J1,nesoulad mezi registrem a žádostí v pers.zajištění služby</t>
  </si>
  <si>
    <t>hodnoceno v jednoletém grantu J1,není zcela jasné zajištění služby</t>
  </si>
  <si>
    <t>nesoulad mezi registrem a žádostí v pers.zajištění služby,posouzeno v jednoletém grantu J1</t>
  </si>
  <si>
    <t>nesoulad mezi registrem a žádostí v pers.zajištění služby,služba je poskytována od 7,15 - 19hod.V registru neuvádějí soc.pracovníka,posouzeno v jednoletém grantu J1</t>
  </si>
  <si>
    <t>nesoulad mezi registrem a žádostí v pers.zajištění služby,služba poskytována od 7-18hod.,chybí soc.pracovník,bude hodnoceno v jednoletén grantu-J1</t>
  </si>
  <si>
    <t>nesoulad mezi registrem a žádostí v pers.zajištění služby,služba je poskytována od 7-21hod.,hodnoceno v jednoletém grantu-J1</t>
  </si>
  <si>
    <t>organizace registrovaná ve Středočeském kraji,nesoulad v uváděných kapacitách,nejasné pers.zajištění služby,hodnoceno v jednoletém grantu-J1</t>
  </si>
  <si>
    <t>rozpočet-odečet 2000,-za potraviny,posouzeno v jednoletém grantu -J1</t>
  </si>
  <si>
    <t>nesoulad v kapacitě služby, hodnoceno v jednoletém grantu - J1</t>
  </si>
  <si>
    <t>nesoulad v kapacitě služby,soc.pracovník na DPP 0,01úvazku,není jasné zajištění služby poskytované úvazky PP</t>
  </si>
  <si>
    <t>nesoulad mezi registrem a žádostí v pers.zajištění služby,soc.pracovník není veden v PP,hodnoceno v jednoleté grantu -J1</t>
  </si>
  <si>
    <t>služba je poskytována v časových intervalech, nesoulad mezi registrem a žádostí v pers.zajištění služby,soc.pracovník 0,1úvazku v registru,v žádosti 0,5úvazku,hodnoceno v jednodletém grantu-J1</t>
  </si>
  <si>
    <t xml:space="preserve">nesoulad mezi registrem a žádostí v pers.zajištění, z personálního hlediska nelze zajistit nepřetržitý provoz služby </t>
  </si>
  <si>
    <t>dobrá služba</t>
  </si>
  <si>
    <t>nesoulad mezi registrem a žádostí v pers.zajištění služby,v registru není uveden soc.pracovník</t>
  </si>
  <si>
    <t>nesoulad mezi registrem a žádostí v pers.zajištění služby,v registru není uveden soc.pracovník,hodnoceno v jednoletém grantu-J1</t>
  </si>
  <si>
    <t>nesoulad mezi registrem a žádostí v pers.zajištění služby,není jasné, jak lze pers.zajistit službu nepřetržitě s 1 pracovníkem v PP.</t>
  </si>
  <si>
    <t>služba neprošla inspekcí kvality,bude hodnoceno v jednoletých grantech -J1</t>
  </si>
  <si>
    <t>nesoulad mezi registrem a žádostí v pers.zajištění služby,bude hodnoceno v jednoletých grantech -J1</t>
  </si>
  <si>
    <t>nesoulad mezi registrem a žádostí v pers.zajištění služby,neuvádějí soc.pracovníka,pouze prco.v soc.službách,nelze službu kvalitně zajistit dle § 91.</t>
  </si>
  <si>
    <t>nesoulad mezi registrem a žádostí  v kapacitě služby-lůžka,,bude hodnoceno v jednoletých grantech -J1</t>
  </si>
  <si>
    <t>nesoulad mezi registrem a žádostí. V žádosti uveden navíc 1 prac.PP.- hodnoceno v jednoletých grantech-J1</t>
  </si>
  <si>
    <t>hodnoceno v jednoletých grantech-J1.položky v rozpočtu-nárokují potraviny</t>
  </si>
  <si>
    <t>nesoulad mezi registrem a žádostí v pers.zajištění - registr,žádost,hodnoceno v jednoletých grantech-J1.</t>
  </si>
  <si>
    <t>nesoulad mezi registrem a žádostí v pers.zajištění ,hodnoceno v jednoletých grantech-J1.</t>
  </si>
  <si>
    <t>inspekcí zhodnocena, jako kvalitní služba - přičteno 10%, nedostatečně zdůvodněný nárůst požadavku</t>
  </si>
  <si>
    <t>nehodnoceno,bude zhodnoceno v jednoletých grantech,špatné výsledky po inspekci soc.služeb</t>
  </si>
  <si>
    <t>nehodnoceno,bude zhodnoceno v jednoletých grantech.Specifická cílová skupina -  nejasné kapacity v dalších letech</t>
  </si>
  <si>
    <t>nesoulad v uváděných kapacitách služby,nesoulad mezi registrem a žádostí, v registru  neuvádějí soc.pracovníka, v žádosti uvádějí soc.prac., jako tlumočník znakového jazyka,hodnoceno v jednoletých grantech,špatný popis služby,odečet 5000,- v položkách potraviny,</t>
  </si>
  <si>
    <t>nesoulad v kapacitách služby,v pers.zajištění služby,hodnoceno v jednoletých grantech.</t>
  </si>
  <si>
    <t>v registru uvádějí služba je založena pouze na dobrovolních,nesoulad mezi žádostí a registrem - chybí soc.pracovník,v žádosti uvádějí soc.pracovník -není uveden v PP,při pers.zajištění nelze zajišťovat službu nepřetržitě,hodnoceno v jednoletých grantech.</t>
  </si>
  <si>
    <t>hodnoceno v jednoletých grantech,nejasný popis služby,kapacity služby,</t>
  </si>
  <si>
    <t>6563604</t>
  </si>
  <si>
    <t>nesoulad mezi žádostí a registrem - v žádosti není uveden soc.prac.,pouze tlumočníci na DPP, nejasné zajištění služby,hodnoceno v jednoletých grantech,nezajištění soc.služby,§ 82.</t>
  </si>
  <si>
    <t>nesoulad mezi žádostí a registrem - v žádosti není uveden soc.prac,nesoulad v kapacitách,hodnoceno v jednoletém grantu</t>
  </si>
  <si>
    <t>cílová skupina-přičteno 10%,prošli inspekcí kvality s dobrými výsledky v r.2010</t>
  </si>
  <si>
    <t>hodnoceno v jednoletém grantu,neprošli inspekcí v 10 kritériích</t>
  </si>
  <si>
    <t>nejasné zajištění služby  v zajištění pers.obsazení,hodnoceno v jednoletém grantu</t>
  </si>
  <si>
    <t>nedoložili údaje o pers.zajištění služby, není jasné zajištění služby s uváděnými úvazky.Hodnoceno v jednoletém grantu.</t>
  </si>
  <si>
    <t>neprošli inspekcí kvality - počet nesplněných kritérií 6,hodnoceno v jednoletém grantu</t>
  </si>
  <si>
    <t>nesoulad v kapacitě uživatelů,není jasné zajištění služby v nepřetržitém provozu,hodnoceno v jednoletém grantu</t>
  </si>
  <si>
    <t>5163191</t>
  </si>
  <si>
    <t>neprošli inspekcí kvality, nesplněno 6 zásadních kritérií, hodnoceno v jednoletých grantech</t>
  </si>
  <si>
    <t>neprošli inspekcí kvality, nesplněno 11 zásadních kritérií, hodnoceno v jednoletých grantech</t>
  </si>
  <si>
    <t>nesoulad mezi žádostí a registrem v pers.zajištění služby,hodnoceno v jednoletém grantu</t>
  </si>
  <si>
    <t>vzhledem k rozsahu poskytované služby hodnoceno v jednoleté grantu</t>
  </si>
  <si>
    <t>Raná péče</t>
  </si>
  <si>
    <t>nehodnoceno,nejde o pražskou službu</t>
  </si>
  <si>
    <t>T1-082NOS/2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</si>
</sst>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2"/>
    </font>
    <font>
      <i/>
      <u val="single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17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17" borderId="13" xfId="0" applyFill="1" applyBorder="1" applyAlignment="1">
      <alignment/>
    </xf>
    <xf numFmtId="3" fontId="0" fillId="17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17" borderId="14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164" fontId="0" fillId="0" borderId="21" xfId="34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164" fontId="0" fillId="0" borderId="12" xfId="3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18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164" fontId="0" fillId="0" borderId="13" xfId="34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18" borderId="13" xfId="0" applyNumberFormat="1" applyFont="1" applyFill="1" applyBorder="1" applyAlignment="1">
      <alignment horizontal="right"/>
    </xf>
    <xf numFmtId="164" fontId="0" fillId="0" borderId="10" xfId="34" applyNumberFormat="1" applyFont="1" applyBorder="1" applyAlignment="1">
      <alignment horizontal="right" wrapText="1"/>
    </xf>
    <xf numFmtId="9" fontId="0" fillId="0" borderId="13" xfId="48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 horizontal="right" wrapText="1"/>
    </xf>
    <xf numFmtId="3" fontId="0" fillId="18" borderId="13" xfId="0" applyNumberFormat="1" applyFont="1" applyFill="1" applyBorder="1" applyAlignment="1">
      <alignment horizontal="right"/>
    </xf>
    <xf numFmtId="0" fontId="0" fillId="25" borderId="1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64" fontId="0" fillId="0" borderId="10" xfId="34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164" fontId="0" fillId="0" borderId="13" xfId="34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9" fontId="0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25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164" fontId="0" fillId="0" borderId="14" xfId="34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9" fontId="0" fillId="0" borderId="14" xfId="48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18" borderId="14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right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/>
    </xf>
    <xf numFmtId="49" fontId="5" fillId="25" borderId="31" xfId="0" applyNumberFormat="1" applyFont="1" applyFill="1" applyBorder="1" applyAlignment="1">
      <alignment horizontal="center" vertical="center" wrapText="1"/>
    </xf>
    <xf numFmtId="49" fontId="5" fillId="25" borderId="32" xfId="0" applyNumberFormat="1" applyFont="1" applyFill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center" wrapText="1"/>
    </xf>
    <xf numFmtId="49" fontId="5" fillId="11" borderId="31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vertical="center" wrapText="1"/>
    </xf>
    <xf numFmtId="0" fontId="7" fillId="11" borderId="28" xfId="0" applyFont="1" applyFill="1" applyBorder="1" applyAlignment="1">
      <alignment vertical="center" wrapText="1"/>
    </xf>
    <xf numFmtId="49" fontId="5" fillId="25" borderId="28" xfId="46" applyNumberFormat="1" applyFont="1" applyFill="1" applyBorder="1" applyAlignment="1">
      <alignment horizontal="center" vertical="center" wrapText="1"/>
      <protection/>
    </xf>
    <xf numFmtId="49" fontId="5" fillId="11" borderId="33" xfId="46" applyNumberFormat="1" applyFont="1" applyFill="1" applyBorder="1" applyAlignment="1">
      <alignment horizontal="center" vertical="center" wrapText="1"/>
      <protection/>
    </xf>
    <xf numFmtId="49" fontId="0" fillId="26" borderId="12" xfId="46" applyNumberFormat="1" applyFont="1" applyFill="1" applyBorder="1" applyAlignment="1">
      <alignment horizontal="left" vertical="center" wrapText="1"/>
      <protection/>
    </xf>
    <xf numFmtId="0" fontId="0" fillId="26" borderId="12" xfId="46" applyFont="1" applyFill="1" applyBorder="1" applyAlignment="1">
      <alignment horizontal="left" vertical="center" wrapText="1"/>
      <protection/>
    </xf>
    <xf numFmtId="49" fontId="0" fillId="26" borderId="13" xfId="46" applyNumberFormat="1" applyFont="1" applyFill="1" applyBorder="1" applyAlignment="1">
      <alignment horizontal="left" vertical="center" wrapText="1"/>
      <protection/>
    </xf>
    <xf numFmtId="0" fontId="0" fillId="26" borderId="13" xfId="46" applyFont="1" applyFill="1" applyBorder="1" applyAlignment="1">
      <alignment horizontal="left" vertical="center" wrapText="1"/>
      <protection/>
    </xf>
    <xf numFmtId="49" fontId="0" fillId="26" borderId="14" xfId="46" applyNumberFormat="1" applyFont="1" applyFill="1" applyBorder="1" applyAlignment="1">
      <alignment horizontal="left" vertical="center" wrapText="1"/>
      <protection/>
    </xf>
    <xf numFmtId="0" fontId="0" fillId="26" borderId="14" xfId="46" applyFont="1" applyFill="1" applyBorder="1" applyAlignment="1">
      <alignment horizontal="left" vertical="center" wrapText="1"/>
      <protection/>
    </xf>
    <xf numFmtId="0" fontId="5" fillId="26" borderId="12" xfId="46" applyFont="1" applyFill="1" applyBorder="1" applyAlignment="1">
      <alignment horizontal="left" vertical="center" wrapText="1"/>
      <protection/>
    </xf>
    <xf numFmtId="0" fontId="5" fillId="26" borderId="13" xfId="46" applyFont="1" applyFill="1" applyBorder="1" applyAlignment="1">
      <alignment horizontal="left" vertical="center" wrapText="1"/>
      <protection/>
    </xf>
    <xf numFmtId="0" fontId="5" fillId="26" borderId="14" xfId="46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/>
    </xf>
    <xf numFmtId="3" fontId="0" fillId="26" borderId="12" xfId="46" applyNumberFormat="1" applyFont="1" applyFill="1" applyBorder="1" applyAlignment="1">
      <alignment horizontal="center" vertical="center" wrapText="1"/>
      <protection/>
    </xf>
    <xf numFmtId="164" fontId="0" fillId="26" borderId="12" xfId="34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17" borderId="13" xfId="0" applyNumberFormat="1" applyFont="1" applyFill="1" applyBorder="1" applyAlignment="1">
      <alignment horizontal="center" vertical="center"/>
    </xf>
    <xf numFmtId="3" fontId="0" fillId="26" borderId="13" xfId="46" applyNumberFormat="1" applyFont="1" applyFill="1" applyBorder="1" applyAlignment="1">
      <alignment horizontal="center" vertical="center" wrapText="1"/>
      <protection/>
    </xf>
    <xf numFmtId="164" fontId="0" fillId="26" borderId="13" xfId="3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4" fontId="0" fillId="26" borderId="13" xfId="34" applyNumberFormat="1" applyFont="1" applyFill="1" applyBorder="1" applyAlignment="1">
      <alignment horizontal="center" vertical="center"/>
    </xf>
    <xf numFmtId="3" fontId="0" fillId="26" borderId="14" xfId="46" applyNumberFormat="1" applyFont="1" applyFill="1" applyBorder="1" applyAlignment="1">
      <alignment horizontal="center" vertical="center" wrapText="1"/>
      <protection/>
    </xf>
    <xf numFmtId="164" fontId="0" fillId="26" borderId="14" xfId="34" applyNumberFormat="1" applyFont="1" applyFill="1" applyBorder="1" applyAlignment="1">
      <alignment horizontal="center" vertical="center" wrapText="1"/>
    </xf>
    <xf numFmtId="164" fontId="0" fillId="26" borderId="14" xfId="34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17" borderId="34" xfId="0" applyFill="1" applyBorder="1" applyAlignment="1">
      <alignment wrapText="1"/>
    </xf>
    <xf numFmtId="3" fontId="0" fillId="17" borderId="34" xfId="0" applyNumberForma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17" borderId="35" xfId="0" applyFill="1" applyBorder="1" applyAlignment="1">
      <alignment wrapText="1"/>
    </xf>
    <xf numFmtId="0" fontId="6" fillId="25" borderId="28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164" fontId="0" fillId="26" borderId="13" xfId="34" applyNumberFormat="1" applyFont="1" applyFill="1" applyBorder="1" applyAlignment="1">
      <alignment vertical="center"/>
    </xf>
    <xf numFmtId="164" fontId="0" fillId="26" borderId="14" xfId="34" applyNumberFormat="1" applyFont="1" applyFill="1" applyBorder="1" applyAlignment="1">
      <alignment vertical="center"/>
    </xf>
    <xf numFmtId="164" fontId="0" fillId="0" borderId="12" xfId="34" applyNumberFormat="1" applyFont="1" applyFill="1" applyBorder="1" applyAlignment="1">
      <alignment horizontal="right" vertical="center"/>
    </xf>
    <xf numFmtId="164" fontId="0" fillId="0" borderId="13" xfId="34" applyNumberFormat="1" applyFont="1" applyFill="1" applyBorder="1" applyAlignment="1">
      <alignment horizontal="right" vertical="center"/>
    </xf>
    <xf numFmtId="164" fontId="0" fillId="0" borderId="14" xfId="34" applyNumberFormat="1" applyFont="1" applyFill="1" applyBorder="1" applyAlignment="1">
      <alignment horizontal="right" vertical="center"/>
    </xf>
    <xf numFmtId="164" fontId="0" fillId="26" borderId="12" xfId="34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5" borderId="27" xfId="0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vertical="center" wrapText="1"/>
    </xf>
    <xf numFmtId="3" fontId="5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421875" style="1" hidden="1" customWidth="1"/>
    <col min="2" max="2" width="9.7109375" style="1" customWidth="1"/>
    <col min="3" max="3" width="9.00390625" style="1" hidden="1" customWidth="1"/>
    <col min="4" max="4" width="27.00390625" style="1" customWidth="1"/>
    <col min="5" max="5" width="30.421875" style="1" customWidth="1"/>
    <col min="6" max="6" width="10.140625" style="1" hidden="1" customWidth="1"/>
    <col min="7" max="7" width="7.140625" style="1" hidden="1" customWidth="1"/>
    <col min="8" max="9" width="28.57421875" style="1" hidden="1" customWidth="1"/>
    <col min="10" max="10" width="19.00390625" style="1" customWidth="1"/>
    <col min="11" max="12" width="28.57421875" style="1" hidden="1" customWidth="1"/>
    <col min="13" max="45" width="9.28125" style="1" hidden="1" customWidth="1"/>
    <col min="46" max="55" width="12.140625" style="1" hidden="1" customWidth="1"/>
    <col min="56" max="56" width="9.28125" style="1" hidden="1" customWidth="1"/>
    <col min="57" max="57" width="12.140625" style="1" hidden="1" customWidth="1"/>
    <col min="58" max="60" width="9.28125" style="1" hidden="1" customWidth="1"/>
    <col min="61" max="61" width="12.140625" style="1" hidden="1" customWidth="1"/>
    <col min="62" max="63" width="9.28125" style="1" hidden="1" customWidth="1"/>
    <col min="64" max="75" width="12.140625" style="1" hidden="1" customWidth="1"/>
    <col min="76" max="76" width="9.28125" style="1" hidden="1" customWidth="1"/>
    <col min="77" max="77" width="12.140625" style="1" hidden="1" customWidth="1"/>
    <col min="78" max="79" width="9.28125" style="1" hidden="1" customWidth="1"/>
    <col min="80" max="80" width="13.421875" style="1" hidden="1" customWidth="1"/>
    <col min="81" max="81" width="10.421875" style="1" hidden="1" customWidth="1"/>
    <col min="82" max="82" width="12.140625" style="1" hidden="1" customWidth="1"/>
    <col min="83" max="83" width="11.28125" style="1" customWidth="1"/>
    <col min="84" max="84" width="11.140625" style="1" customWidth="1"/>
    <col min="85" max="85" width="3.8515625" style="1" hidden="1" customWidth="1"/>
    <col min="86" max="97" width="12.140625" style="1" hidden="1" customWidth="1"/>
    <col min="98" max="101" width="9.140625" style="1" hidden="1" customWidth="1"/>
    <col min="102" max="105" width="12.140625" style="1" hidden="1" customWidth="1"/>
    <col min="106" max="107" width="12.140625" style="1" customWidth="1"/>
    <col min="108" max="109" width="12.140625" style="1" hidden="1" customWidth="1"/>
    <col min="110" max="112" width="9.140625" style="1" hidden="1" customWidth="1"/>
    <col min="113" max="113" width="14.28125" style="1" hidden="1" customWidth="1"/>
    <col min="114" max="114" width="14.421875" style="1" hidden="1" customWidth="1"/>
    <col min="115" max="115" width="14.57421875" style="1" hidden="1" customWidth="1"/>
    <col min="116" max="116" width="14.7109375" style="1" hidden="1" customWidth="1"/>
    <col min="117" max="117" width="15.7109375" style="1" hidden="1" customWidth="1"/>
    <col min="118" max="118" width="16.421875" style="6" hidden="1" customWidth="1"/>
    <col min="119" max="125" width="9.140625" style="1" hidden="1" customWidth="1"/>
    <col min="126" max="126" width="10.57421875" style="1" customWidth="1"/>
    <col min="127" max="127" width="9.140625" style="1" hidden="1" customWidth="1"/>
    <col min="128" max="128" width="16.28125" style="1" customWidth="1"/>
    <col min="129" max="129" width="9.140625" style="1" customWidth="1"/>
    <col min="130" max="130" width="0" style="1" hidden="1" customWidth="1"/>
    <col min="131" max="16384" width="9.140625" style="1" customWidth="1"/>
  </cols>
  <sheetData>
    <row r="1" ht="12.75">
      <c r="B1" s="192" t="s">
        <v>295</v>
      </c>
    </row>
    <row r="2" spans="13:128" ht="13.5" thickBot="1">
      <c r="M2" s="1" t="s">
        <v>399</v>
      </c>
      <c r="Q2" s="1" t="s">
        <v>400</v>
      </c>
      <c r="Z2" s="1" t="s">
        <v>411</v>
      </c>
      <c r="AZ2" s="1" t="s">
        <v>401</v>
      </c>
      <c r="CX2" s="1" t="s">
        <v>402</v>
      </c>
      <c r="DX2" s="187" t="s">
        <v>389</v>
      </c>
    </row>
    <row r="3" spans="1:130" s="2" customFormat="1" ht="63.75" customHeight="1" thickBot="1">
      <c r="A3" s="10" t="s">
        <v>392</v>
      </c>
      <c r="B3" s="189" t="s">
        <v>412</v>
      </c>
      <c r="C3" s="120" t="s">
        <v>393</v>
      </c>
      <c r="D3" s="120" t="s">
        <v>394</v>
      </c>
      <c r="E3" s="120" t="s">
        <v>395</v>
      </c>
      <c r="F3" s="120" t="s">
        <v>413</v>
      </c>
      <c r="G3" s="120" t="s">
        <v>404</v>
      </c>
      <c r="H3" s="120" t="s">
        <v>423</v>
      </c>
      <c r="I3" s="120" t="s">
        <v>398</v>
      </c>
      <c r="J3" s="120" t="s">
        <v>396</v>
      </c>
      <c r="K3" s="120" t="s">
        <v>403</v>
      </c>
      <c r="L3" s="120" t="s">
        <v>397</v>
      </c>
      <c r="M3" s="120" t="s">
        <v>415</v>
      </c>
      <c r="N3" s="120" t="s">
        <v>416</v>
      </c>
      <c r="O3" s="120" t="s">
        <v>417</v>
      </c>
      <c r="P3" s="120" t="s">
        <v>418</v>
      </c>
      <c r="Q3" s="120" t="s">
        <v>419</v>
      </c>
      <c r="R3" s="120" t="s">
        <v>420</v>
      </c>
      <c r="S3" s="120" t="s">
        <v>421</v>
      </c>
      <c r="T3" s="120" t="s">
        <v>422</v>
      </c>
      <c r="U3" s="120" t="s">
        <v>414</v>
      </c>
      <c r="V3" s="120" t="s">
        <v>837</v>
      </c>
      <c r="W3" s="120" t="s">
        <v>838</v>
      </c>
      <c r="X3" s="120" t="s">
        <v>839</v>
      </c>
      <c r="Y3" s="120" t="s">
        <v>840</v>
      </c>
      <c r="Z3" s="120" t="s">
        <v>424</v>
      </c>
      <c r="AA3" s="120" t="s">
        <v>425</v>
      </c>
      <c r="AB3" s="120" t="s">
        <v>426</v>
      </c>
      <c r="AC3" s="120" t="s">
        <v>427</v>
      </c>
      <c r="AD3" s="120" t="s">
        <v>428</v>
      </c>
      <c r="AE3" s="120" t="s">
        <v>429</v>
      </c>
      <c r="AF3" s="120" t="s">
        <v>430</v>
      </c>
      <c r="AG3" s="120" t="s">
        <v>431</v>
      </c>
      <c r="AH3" s="120" t="s">
        <v>432</v>
      </c>
      <c r="AI3" s="120" t="s">
        <v>433</v>
      </c>
      <c r="AJ3" s="120" t="s">
        <v>434</v>
      </c>
      <c r="AK3" s="120" t="s">
        <v>435</v>
      </c>
      <c r="AL3" s="120" t="s">
        <v>436</v>
      </c>
      <c r="AM3" s="120" t="s">
        <v>437</v>
      </c>
      <c r="AN3" s="120" t="s">
        <v>438</v>
      </c>
      <c r="AO3" s="120" t="s">
        <v>439</v>
      </c>
      <c r="AP3" s="120" t="s">
        <v>440</v>
      </c>
      <c r="AQ3" s="120" t="s">
        <v>441</v>
      </c>
      <c r="AR3" s="120" t="s">
        <v>442</v>
      </c>
      <c r="AS3" s="120" t="s">
        <v>443</v>
      </c>
      <c r="AT3" s="120" t="s">
        <v>405</v>
      </c>
      <c r="AU3" s="120" t="s">
        <v>406</v>
      </c>
      <c r="AV3" s="120" t="s">
        <v>407</v>
      </c>
      <c r="AW3" s="120" t="s">
        <v>408</v>
      </c>
      <c r="AX3" s="120" t="s">
        <v>409</v>
      </c>
      <c r="AY3" s="120" t="s">
        <v>410</v>
      </c>
      <c r="AZ3" s="121" t="s">
        <v>444</v>
      </c>
      <c r="BA3" s="120" t="s">
        <v>445</v>
      </c>
      <c r="BB3" s="120" t="s">
        <v>446</v>
      </c>
      <c r="BC3" s="120" t="s">
        <v>447</v>
      </c>
      <c r="BD3" s="120" t="s">
        <v>448</v>
      </c>
      <c r="BE3" s="120" t="s">
        <v>449</v>
      </c>
      <c r="BF3" s="120" t="s">
        <v>450</v>
      </c>
      <c r="BG3" s="120" t="s">
        <v>451</v>
      </c>
      <c r="BH3" s="120" t="s">
        <v>452</v>
      </c>
      <c r="BI3" s="120" t="s">
        <v>453</v>
      </c>
      <c r="BJ3" s="120" t="s">
        <v>454</v>
      </c>
      <c r="BK3" s="120" t="s">
        <v>455</v>
      </c>
      <c r="BL3" s="120" t="s">
        <v>456</v>
      </c>
      <c r="BM3" s="120" t="s">
        <v>457</v>
      </c>
      <c r="BN3" s="120" t="s">
        <v>458</v>
      </c>
      <c r="BO3" s="120" t="s">
        <v>459</v>
      </c>
      <c r="BP3" s="120" t="s">
        <v>460</v>
      </c>
      <c r="BQ3" s="120" t="s">
        <v>461</v>
      </c>
      <c r="BR3" s="120" t="s">
        <v>462</v>
      </c>
      <c r="BS3" s="120" t="s">
        <v>463</v>
      </c>
      <c r="BT3" s="120" t="s">
        <v>464</v>
      </c>
      <c r="BU3" s="120" t="s">
        <v>465</v>
      </c>
      <c r="BV3" s="120" t="s">
        <v>466</v>
      </c>
      <c r="BW3" s="120" t="s">
        <v>467</v>
      </c>
      <c r="BX3" s="120" t="s">
        <v>468</v>
      </c>
      <c r="BY3" s="120" t="s">
        <v>469</v>
      </c>
      <c r="BZ3" s="120" t="s">
        <v>470</v>
      </c>
      <c r="CA3" s="120" t="s">
        <v>471</v>
      </c>
      <c r="CB3" s="120" t="s">
        <v>841</v>
      </c>
      <c r="CC3" s="120" t="s">
        <v>860</v>
      </c>
      <c r="CD3" s="120" t="s">
        <v>472</v>
      </c>
      <c r="CE3" s="120" t="s">
        <v>473</v>
      </c>
      <c r="CF3" s="120" t="s">
        <v>474</v>
      </c>
      <c r="CG3" s="120" t="s">
        <v>475</v>
      </c>
      <c r="CH3" s="120" t="s">
        <v>476</v>
      </c>
      <c r="CI3" s="120" t="s">
        <v>477</v>
      </c>
      <c r="CJ3" s="120" t="s">
        <v>478</v>
      </c>
      <c r="CK3" s="120" t="s">
        <v>479</v>
      </c>
      <c r="CL3" s="120" t="s">
        <v>480</v>
      </c>
      <c r="CM3" s="120" t="s">
        <v>481</v>
      </c>
      <c r="CN3" s="120" t="s">
        <v>482</v>
      </c>
      <c r="CO3" s="120" t="s">
        <v>483</v>
      </c>
      <c r="CP3" s="120" t="s">
        <v>484</v>
      </c>
      <c r="CQ3" s="120" t="s">
        <v>485</v>
      </c>
      <c r="CR3" s="120" t="s">
        <v>486</v>
      </c>
      <c r="CS3" s="120" t="s">
        <v>487</v>
      </c>
      <c r="CT3" s="120" t="s">
        <v>488</v>
      </c>
      <c r="CU3" s="120" t="s">
        <v>489</v>
      </c>
      <c r="CV3" s="120" t="s">
        <v>490</v>
      </c>
      <c r="CW3" s="120" t="s">
        <v>491</v>
      </c>
      <c r="CX3" s="120" t="s">
        <v>492</v>
      </c>
      <c r="CY3" s="120" t="s">
        <v>493</v>
      </c>
      <c r="CZ3" s="120" t="s">
        <v>494</v>
      </c>
      <c r="DA3" s="120" t="s">
        <v>495</v>
      </c>
      <c r="DB3" s="120" t="s">
        <v>496</v>
      </c>
      <c r="DC3" s="120" t="s">
        <v>497</v>
      </c>
      <c r="DD3" s="120" t="s">
        <v>498</v>
      </c>
      <c r="DE3" s="122" t="s">
        <v>499</v>
      </c>
      <c r="DF3" s="119" t="s">
        <v>842</v>
      </c>
      <c r="DG3" s="120" t="s">
        <v>843</v>
      </c>
      <c r="DH3" s="120" t="s">
        <v>844</v>
      </c>
      <c r="DI3" s="120" t="s">
        <v>845</v>
      </c>
      <c r="DJ3" s="120" t="s">
        <v>846</v>
      </c>
      <c r="DK3" s="120" t="s">
        <v>867</v>
      </c>
      <c r="DL3" s="120" t="s">
        <v>847</v>
      </c>
      <c r="DM3" s="120" t="s">
        <v>848</v>
      </c>
      <c r="DN3" s="123" t="s">
        <v>849</v>
      </c>
      <c r="DO3" s="120" t="s">
        <v>850</v>
      </c>
      <c r="DP3" s="124" t="s">
        <v>851</v>
      </c>
      <c r="DQ3" s="125"/>
      <c r="DR3" s="125"/>
      <c r="DS3" s="125"/>
      <c r="DT3" s="125"/>
      <c r="DU3" s="125"/>
      <c r="DV3" s="120" t="s">
        <v>11</v>
      </c>
      <c r="DW3" s="126" t="s">
        <v>10</v>
      </c>
      <c r="DX3" s="127" t="s">
        <v>386</v>
      </c>
      <c r="DZ3" s="2" t="s">
        <v>14</v>
      </c>
    </row>
    <row r="4" spans="1:128" ht="30" customHeight="1">
      <c r="A4" s="3" t="s">
        <v>500</v>
      </c>
      <c r="B4" s="31" t="s">
        <v>501</v>
      </c>
      <c r="C4" s="31" t="s">
        <v>502</v>
      </c>
      <c r="D4" s="32" t="s">
        <v>503</v>
      </c>
      <c r="E4" s="33" t="s">
        <v>504</v>
      </c>
      <c r="F4" s="34">
        <v>39373</v>
      </c>
      <c r="G4" s="33" t="s">
        <v>505</v>
      </c>
      <c r="H4" s="33" t="s">
        <v>506</v>
      </c>
      <c r="I4" s="33" t="s">
        <v>507</v>
      </c>
      <c r="J4" s="33" t="s">
        <v>508</v>
      </c>
      <c r="K4" s="33" t="s">
        <v>509</v>
      </c>
      <c r="L4" s="33" t="s">
        <v>510</v>
      </c>
      <c r="M4" s="35">
        <v>0.7</v>
      </c>
      <c r="N4" s="35">
        <v>0.5</v>
      </c>
      <c r="O4" s="35">
        <v>0</v>
      </c>
      <c r="P4" s="35">
        <v>0</v>
      </c>
      <c r="Q4" s="35">
        <v>7.5</v>
      </c>
      <c r="R4" s="35">
        <v>2.8</v>
      </c>
      <c r="S4" s="35">
        <v>0</v>
      </c>
      <c r="T4" s="35">
        <v>0</v>
      </c>
      <c r="U4" s="35"/>
      <c r="V4" s="35">
        <f>M4+N4+O4+P4+Q4+R4</f>
        <v>11.5</v>
      </c>
      <c r="W4" s="35">
        <f>M4+O4+Q4</f>
        <v>8.2</v>
      </c>
      <c r="X4" s="35">
        <f>N4+P4+R4</f>
        <v>3.3</v>
      </c>
      <c r="Y4" s="36">
        <f>(X4/V4)*100</f>
        <v>28.695652173913043</v>
      </c>
      <c r="Z4" s="35">
        <v>88</v>
      </c>
      <c r="AA4" s="35">
        <v>90</v>
      </c>
      <c r="AB4" s="35">
        <v>90</v>
      </c>
      <c r="AC4" s="35">
        <v>90</v>
      </c>
      <c r="AD4" s="35"/>
      <c r="AE4" s="35"/>
      <c r="AF4" s="35"/>
      <c r="AG4" s="35"/>
      <c r="AH4" s="35"/>
      <c r="AI4" s="35"/>
      <c r="AJ4" s="35"/>
      <c r="AK4" s="35"/>
      <c r="AL4" s="37">
        <v>4600</v>
      </c>
      <c r="AM4" s="37">
        <v>4700</v>
      </c>
      <c r="AN4" s="37">
        <v>4800</v>
      </c>
      <c r="AO4" s="37">
        <v>5000</v>
      </c>
      <c r="AP4" s="35"/>
      <c r="AQ4" s="35"/>
      <c r="AR4" s="35"/>
      <c r="AS4" s="35"/>
      <c r="AT4" s="35">
        <v>2</v>
      </c>
      <c r="AU4" s="35">
        <v>61</v>
      </c>
      <c r="AV4" s="35">
        <v>14</v>
      </c>
      <c r="AW4" s="35">
        <v>13</v>
      </c>
      <c r="AX4" s="35">
        <v>0</v>
      </c>
      <c r="AY4" s="35">
        <v>90</v>
      </c>
      <c r="AZ4" s="37">
        <v>754900</v>
      </c>
      <c r="BA4" s="37">
        <v>39700</v>
      </c>
      <c r="BB4" s="35">
        <v>0</v>
      </c>
      <c r="BC4" s="37">
        <v>800000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7">
        <v>50000</v>
      </c>
      <c r="BJ4" s="35">
        <v>0</v>
      </c>
      <c r="BK4" s="37">
        <v>50000</v>
      </c>
      <c r="BL4" s="35">
        <v>0</v>
      </c>
      <c r="BM4" s="35">
        <v>0</v>
      </c>
      <c r="BN4" s="35">
        <v>0</v>
      </c>
      <c r="BO4" s="35">
        <v>0</v>
      </c>
      <c r="BP4" s="37">
        <v>420234</v>
      </c>
      <c r="BQ4" s="37">
        <v>455885</v>
      </c>
      <c r="BR4" s="37">
        <v>564000</v>
      </c>
      <c r="BS4" s="35">
        <v>0</v>
      </c>
      <c r="BT4" s="35">
        <v>0</v>
      </c>
      <c r="BU4" s="35">
        <v>0</v>
      </c>
      <c r="BV4" s="35">
        <v>0</v>
      </c>
      <c r="BW4" s="35">
        <v>0</v>
      </c>
      <c r="BX4" s="37">
        <v>3100</v>
      </c>
      <c r="BY4" s="35">
        <v>0</v>
      </c>
      <c r="BZ4" s="35">
        <v>0</v>
      </c>
      <c r="CA4" s="35">
        <v>0</v>
      </c>
      <c r="CB4" s="38">
        <f>80*AM4</f>
        <v>376000</v>
      </c>
      <c r="CC4" s="35"/>
      <c r="CD4" s="37">
        <v>1253000</v>
      </c>
      <c r="CE4" s="37">
        <v>882000</v>
      </c>
      <c r="CF4" s="37">
        <v>475000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5">
        <v>0</v>
      </c>
      <c r="CM4" s="35">
        <v>0</v>
      </c>
      <c r="CN4" s="35">
        <v>0</v>
      </c>
      <c r="CO4" s="35">
        <v>0</v>
      </c>
      <c r="CP4" s="37">
        <v>228784</v>
      </c>
      <c r="CQ4" s="37">
        <v>1360085</v>
      </c>
      <c r="CR4" s="37">
        <v>701000</v>
      </c>
      <c r="CS4" s="35">
        <v>0</v>
      </c>
      <c r="CT4" s="39">
        <v>1740000</v>
      </c>
      <c r="CU4" s="40">
        <v>0</v>
      </c>
      <c r="CV4" s="40">
        <v>0</v>
      </c>
      <c r="CW4" s="40">
        <v>0</v>
      </c>
      <c r="CX4" s="37">
        <v>2556615</v>
      </c>
      <c r="CY4" s="37">
        <v>2748489</v>
      </c>
      <c r="CZ4" s="37">
        <v>2590000</v>
      </c>
      <c r="DA4" s="37">
        <v>754900</v>
      </c>
      <c r="DB4" s="37">
        <v>39700</v>
      </c>
      <c r="DC4" s="37">
        <v>800000</v>
      </c>
      <c r="DD4" s="37">
        <v>800000</v>
      </c>
      <c r="DE4" s="41">
        <v>800000</v>
      </c>
      <c r="DF4" s="42" t="s">
        <v>856</v>
      </c>
      <c r="DG4" s="43">
        <f>AM4</f>
        <v>4700</v>
      </c>
      <c r="DH4" s="44">
        <v>350</v>
      </c>
      <c r="DI4" s="45">
        <f>DH4</f>
        <v>350</v>
      </c>
      <c r="DJ4" s="46">
        <f>DG4*DI4</f>
        <v>1645000</v>
      </c>
      <c r="DK4" s="46">
        <f>DJ4-CB4-CC4</f>
        <v>1269000</v>
      </c>
      <c r="DL4" s="46">
        <f>DK4</f>
        <v>1269000</v>
      </c>
      <c r="DM4" s="47">
        <f>DL4*0.2</f>
        <v>253800</v>
      </c>
      <c r="DN4" s="48" t="s">
        <v>876</v>
      </c>
      <c r="DO4" s="49"/>
      <c r="DP4" s="50"/>
      <c r="DQ4" s="50"/>
      <c r="DR4" s="50"/>
      <c r="DS4" s="50"/>
      <c r="DT4" s="50"/>
      <c r="DU4" s="50"/>
      <c r="DV4" s="51" t="s">
        <v>12</v>
      </c>
      <c r="DW4" s="51"/>
      <c r="DX4" s="52">
        <v>0</v>
      </c>
    </row>
    <row r="5" spans="1:128" ht="30" customHeight="1">
      <c r="A5" s="3" t="s">
        <v>511</v>
      </c>
      <c r="B5" s="53" t="s">
        <v>512</v>
      </c>
      <c r="C5" s="53" t="s">
        <v>513</v>
      </c>
      <c r="D5" s="54" t="s">
        <v>514</v>
      </c>
      <c r="E5" s="55" t="s">
        <v>515</v>
      </c>
      <c r="F5" s="56">
        <v>39322</v>
      </c>
      <c r="G5" s="55" t="s">
        <v>505</v>
      </c>
      <c r="H5" s="55" t="s">
        <v>506</v>
      </c>
      <c r="I5" s="55" t="s">
        <v>516</v>
      </c>
      <c r="J5" s="55" t="s">
        <v>517</v>
      </c>
      <c r="K5" s="55" t="s">
        <v>518</v>
      </c>
      <c r="L5" s="55" t="s">
        <v>519</v>
      </c>
      <c r="M5" s="57">
        <v>0</v>
      </c>
      <c r="N5" s="57">
        <v>0</v>
      </c>
      <c r="O5" s="57">
        <v>0.08</v>
      </c>
      <c r="P5" s="57">
        <v>0</v>
      </c>
      <c r="Q5" s="57">
        <v>4.13</v>
      </c>
      <c r="R5" s="57">
        <v>1.85</v>
      </c>
      <c r="S5" s="57">
        <v>0</v>
      </c>
      <c r="T5" s="57">
        <v>0</v>
      </c>
      <c r="U5" s="57"/>
      <c r="V5" s="57">
        <f aca="true" t="shared" si="0" ref="V5:V68">M5+N5+O5+P5+Q5+R5</f>
        <v>6.0600000000000005</v>
      </c>
      <c r="W5" s="57">
        <f aca="true" t="shared" si="1" ref="W5:W68">M5+O5+Q5</f>
        <v>4.21</v>
      </c>
      <c r="X5" s="57">
        <f aca="true" t="shared" si="2" ref="X5:X68">N5+P5+R5</f>
        <v>1.85</v>
      </c>
      <c r="Y5" s="58">
        <f aca="true" t="shared" si="3" ref="Y5:Y68">(X5/V5)*100</f>
        <v>30.528052805280524</v>
      </c>
      <c r="Z5" s="57">
        <v>69</v>
      </c>
      <c r="AA5" s="57">
        <v>55</v>
      </c>
      <c r="AB5" s="57">
        <v>55</v>
      </c>
      <c r="AC5" s="57">
        <v>55</v>
      </c>
      <c r="AD5" s="57">
        <v>24</v>
      </c>
      <c r="AE5" s="57">
        <v>24</v>
      </c>
      <c r="AF5" s="57">
        <v>24</v>
      </c>
      <c r="AG5" s="57">
        <v>24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9">
        <v>280000</v>
      </c>
      <c r="BA5" s="59">
        <v>573700</v>
      </c>
      <c r="BB5" s="57">
        <v>0</v>
      </c>
      <c r="BC5" s="59">
        <v>614252</v>
      </c>
      <c r="BD5" s="57">
        <v>0</v>
      </c>
      <c r="BE5" s="57">
        <v>0</v>
      </c>
      <c r="BF5" s="57">
        <v>0</v>
      </c>
      <c r="BG5" s="57">
        <v>0</v>
      </c>
      <c r="BH5" s="59">
        <v>54202</v>
      </c>
      <c r="BI5" s="59">
        <v>86640</v>
      </c>
      <c r="BJ5" s="57">
        <v>0</v>
      </c>
      <c r="BK5" s="59">
        <v>71000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9">
        <v>316375</v>
      </c>
      <c r="BU5" s="59">
        <v>254836</v>
      </c>
      <c r="BV5" s="57">
        <v>0</v>
      </c>
      <c r="BW5" s="59">
        <v>212000</v>
      </c>
      <c r="BX5" s="57">
        <v>0</v>
      </c>
      <c r="BY5" s="57">
        <v>0</v>
      </c>
      <c r="BZ5" s="57">
        <v>0</v>
      </c>
      <c r="CA5" s="57">
        <v>0</v>
      </c>
      <c r="CB5" s="57"/>
      <c r="CC5" s="57"/>
      <c r="CD5" s="59">
        <v>2115000</v>
      </c>
      <c r="CE5" s="59">
        <v>2306000</v>
      </c>
      <c r="CF5" s="59">
        <v>2306000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9">
        <v>816467</v>
      </c>
      <c r="CQ5" s="59">
        <v>968926</v>
      </c>
      <c r="CR5" s="59">
        <v>65000</v>
      </c>
      <c r="CS5" s="59">
        <v>237551</v>
      </c>
      <c r="CT5" s="60">
        <v>2371000</v>
      </c>
      <c r="CU5" s="60">
        <v>237551</v>
      </c>
      <c r="CV5" s="60">
        <v>237551</v>
      </c>
      <c r="CW5" s="60">
        <v>237551</v>
      </c>
      <c r="CX5" s="59">
        <v>3336033</v>
      </c>
      <c r="CY5" s="59">
        <v>3704351</v>
      </c>
      <c r="CZ5" s="59">
        <v>3505803</v>
      </c>
      <c r="DA5" s="59">
        <v>280000</v>
      </c>
      <c r="DB5" s="59">
        <v>573700</v>
      </c>
      <c r="DC5" s="59">
        <v>614252</v>
      </c>
      <c r="DD5" s="59">
        <v>650000</v>
      </c>
      <c r="DE5" s="61">
        <v>650000</v>
      </c>
      <c r="DF5" s="62" t="s">
        <v>854</v>
      </c>
      <c r="DG5" s="63">
        <f>AE5</f>
        <v>24</v>
      </c>
      <c r="DH5" s="64">
        <v>110000</v>
      </c>
      <c r="DI5" s="65">
        <f>DH5+(DH5*0.1)</f>
        <v>121000</v>
      </c>
      <c r="DJ5" s="66">
        <f aca="true" t="shared" si="4" ref="DJ5:DJ68">DG5*DI5</f>
        <v>2904000</v>
      </c>
      <c r="DK5" s="66">
        <f aca="true" t="shared" si="5" ref="DK5:DK68">DJ5-CB5-CC5</f>
        <v>2904000</v>
      </c>
      <c r="DL5" s="66">
        <f aca="true" t="shared" si="6" ref="DL5:DL68">DK5</f>
        <v>2904000</v>
      </c>
      <c r="DM5" s="67">
        <f aca="true" t="shared" si="7" ref="DM5:DM68">DL5*0.2</f>
        <v>580800</v>
      </c>
      <c r="DN5" s="68" t="s">
        <v>911</v>
      </c>
      <c r="DO5" s="63"/>
      <c r="DP5" s="50"/>
      <c r="DQ5" s="50"/>
      <c r="DR5" s="50"/>
      <c r="DS5" s="50"/>
      <c r="DT5" s="50"/>
      <c r="DU5" s="50"/>
      <c r="DV5" s="69">
        <v>581000</v>
      </c>
      <c r="DW5" s="70"/>
      <c r="DX5" s="71">
        <v>0</v>
      </c>
    </row>
    <row r="6" spans="1:128" ht="30" customHeight="1">
      <c r="A6" s="3" t="s">
        <v>520</v>
      </c>
      <c r="B6" s="53" t="s">
        <v>521</v>
      </c>
      <c r="C6" s="53" t="s">
        <v>522</v>
      </c>
      <c r="D6" s="54" t="s">
        <v>523</v>
      </c>
      <c r="E6" s="55" t="s">
        <v>524</v>
      </c>
      <c r="F6" s="56">
        <v>39346</v>
      </c>
      <c r="G6" s="55" t="s">
        <v>505</v>
      </c>
      <c r="H6" s="55" t="s">
        <v>506</v>
      </c>
      <c r="I6" s="55" t="s">
        <v>507</v>
      </c>
      <c r="J6" s="55" t="s">
        <v>525</v>
      </c>
      <c r="K6" s="55" t="s">
        <v>526</v>
      </c>
      <c r="L6" s="55" t="s">
        <v>527</v>
      </c>
      <c r="M6" s="57">
        <v>0</v>
      </c>
      <c r="N6" s="57">
        <v>1.2</v>
      </c>
      <c r="O6" s="57">
        <v>0</v>
      </c>
      <c r="P6" s="57">
        <v>0</v>
      </c>
      <c r="Q6" s="57">
        <v>9.25</v>
      </c>
      <c r="R6" s="57">
        <v>3</v>
      </c>
      <c r="S6" s="57">
        <v>3</v>
      </c>
      <c r="T6" s="57">
        <v>2.75</v>
      </c>
      <c r="U6" s="57"/>
      <c r="V6" s="57">
        <f t="shared" si="0"/>
        <v>13.45</v>
      </c>
      <c r="W6" s="57">
        <f t="shared" si="1"/>
        <v>9.25</v>
      </c>
      <c r="X6" s="57">
        <f t="shared" si="2"/>
        <v>4.2</v>
      </c>
      <c r="Y6" s="58">
        <f t="shared" si="3"/>
        <v>31.226765799256505</v>
      </c>
      <c r="Z6" s="57">
        <v>15</v>
      </c>
      <c r="AA6" s="57">
        <v>15</v>
      </c>
      <c r="AB6" s="57">
        <v>15</v>
      </c>
      <c r="AC6" s="57">
        <v>15</v>
      </c>
      <c r="AD6" s="57"/>
      <c r="AE6" s="57"/>
      <c r="AF6" s="57"/>
      <c r="AG6" s="57"/>
      <c r="AH6" s="57">
        <v>15</v>
      </c>
      <c r="AI6" s="57">
        <v>15</v>
      </c>
      <c r="AJ6" s="57">
        <v>15</v>
      </c>
      <c r="AK6" s="57">
        <v>15</v>
      </c>
      <c r="AL6" s="59">
        <v>11620</v>
      </c>
      <c r="AM6" s="59">
        <v>11260</v>
      </c>
      <c r="AN6" s="59">
        <v>11000</v>
      </c>
      <c r="AO6" s="59">
        <v>11000</v>
      </c>
      <c r="AP6" s="57"/>
      <c r="AQ6" s="57"/>
      <c r="AR6" s="57"/>
      <c r="AS6" s="57"/>
      <c r="AT6" s="57">
        <v>0</v>
      </c>
      <c r="AU6" s="57">
        <v>2</v>
      </c>
      <c r="AV6" s="57">
        <v>4</v>
      </c>
      <c r="AW6" s="57">
        <v>9</v>
      </c>
      <c r="AX6" s="57">
        <v>0</v>
      </c>
      <c r="AY6" s="57">
        <v>15</v>
      </c>
      <c r="AZ6" s="59">
        <v>230400</v>
      </c>
      <c r="BA6" s="59">
        <v>313900</v>
      </c>
      <c r="BB6" s="57">
        <v>0</v>
      </c>
      <c r="BC6" s="59">
        <v>1118064</v>
      </c>
      <c r="BD6" s="59">
        <v>425000</v>
      </c>
      <c r="BE6" s="59">
        <v>423000</v>
      </c>
      <c r="BF6" s="57">
        <v>0</v>
      </c>
      <c r="BG6" s="59">
        <v>800000</v>
      </c>
      <c r="BH6" s="59">
        <v>620000</v>
      </c>
      <c r="BI6" s="59">
        <v>620000</v>
      </c>
      <c r="BJ6" s="57">
        <v>0</v>
      </c>
      <c r="BK6" s="59">
        <v>620000</v>
      </c>
      <c r="BL6" s="57">
        <v>0</v>
      </c>
      <c r="BM6" s="57">
        <v>0</v>
      </c>
      <c r="BN6" s="57">
        <v>0</v>
      </c>
      <c r="BO6" s="57">
        <v>0</v>
      </c>
      <c r="BP6" s="59">
        <v>517747</v>
      </c>
      <c r="BQ6" s="59">
        <v>571045</v>
      </c>
      <c r="BR6" s="59">
        <v>511000</v>
      </c>
      <c r="BS6" s="57">
        <v>0</v>
      </c>
      <c r="BT6" s="59">
        <v>58694</v>
      </c>
      <c r="BU6" s="59">
        <v>85291</v>
      </c>
      <c r="BV6" s="59">
        <v>85000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/>
      <c r="CC6" s="72">
        <f>55*AM6</f>
        <v>619300</v>
      </c>
      <c r="CD6" s="59">
        <v>1827000</v>
      </c>
      <c r="CE6" s="59">
        <v>2064000</v>
      </c>
      <c r="CF6" s="59">
        <v>2270000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9">
        <v>1034529</v>
      </c>
      <c r="CQ6" s="59">
        <v>1505998</v>
      </c>
      <c r="CR6" s="57">
        <v>0</v>
      </c>
      <c r="CS6" s="59">
        <v>424858</v>
      </c>
      <c r="CT6" s="60">
        <v>2866000</v>
      </c>
      <c r="CU6" s="60">
        <v>424858</v>
      </c>
      <c r="CV6" s="60">
        <v>424858</v>
      </c>
      <c r="CW6" s="60">
        <v>424858</v>
      </c>
      <c r="CX6" s="59">
        <v>4712797</v>
      </c>
      <c r="CY6" s="59">
        <v>5583234</v>
      </c>
      <c r="CZ6" s="59">
        <v>5828922</v>
      </c>
      <c r="DA6" s="59">
        <v>230400</v>
      </c>
      <c r="DB6" s="59">
        <v>313900</v>
      </c>
      <c r="DC6" s="59">
        <v>1118064</v>
      </c>
      <c r="DD6" s="59">
        <v>1120000</v>
      </c>
      <c r="DE6" s="61">
        <v>1120000</v>
      </c>
      <c r="DF6" s="62" t="s">
        <v>857</v>
      </c>
      <c r="DG6" s="63">
        <f>AI6</f>
        <v>15</v>
      </c>
      <c r="DH6" s="64">
        <v>160000</v>
      </c>
      <c r="DI6" s="65">
        <f>DH6-(DH6*0.1)</f>
        <v>144000</v>
      </c>
      <c r="DJ6" s="66">
        <f t="shared" si="4"/>
        <v>2160000</v>
      </c>
      <c r="DK6" s="66">
        <f t="shared" si="5"/>
        <v>1540700</v>
      </c>
      <c r="DL6" s="66">
        <f t="shared" si="6"/>
        <v>1540700</v>
      </c>
      <c r="DM6" s="67">
        <f t="shared" si="7"/>
        <v>308140</v>
      </c>
      <c r="DN6" s="68" t="s">
        <v>897</v>
      </c>
      <c r="DO6" s="63"/>
      <c r="DP6" s="68" t="s">
        <v>866</v>
      </c>
      <c r="DQ6" s="50"/>
      <c r="DR6" s="50"/>
      <c r="DS6" s="50"/>
      <c r="DT6" s="50"/>
      <c r="DU6" s="50"/>
      <c r="DV6" s="70" t="s">
        <v>12</v>
      </c>
      <c r="DW6" s="70"/>
      <c r="DX6" s="71">
        <v>0</v>
      </c>
    </row>
    <row r="7" spans="1:128" ht="30" customHeight="1">
      <c r="A7" s="3" t="s">
        <v>528</v>
      </c>
      <c r="B7" s="53" t="s">
        <v>529</v>
      </c>
      <c r="C7" s="53" t="s">
        <v>530</v>
      </c>
      <c r="D7" s="54" t="s">
        <v>531</v>
      </c>
      <c r="E7" s="55" t="s">
        <v>532</v>
      </c>
      <c r="F7" s="56">
        <v>38900</v>
      </c>
      <c r="G7" s="55" t="s">
        <v>505</v>
      </c>
      <c r="H7" s="55" t="s">
        <v>506</v>
      </c>
      <c r="I7" s="55" t="s">
        <v>516</v>
      </c>
      <c r="J7" s="55" t="s">
        <v>533</v>
      </c>
      <c r="K7" s="55" t="s">
        <v>534</v>
      </c>
      <c r="L7" s="55" t="s">
        <v>535</v>
      </c>
      <c r="M7" s="57">
        <v>1.5</v>
      </c>
      <c r="N7" s="57">
        <v>0</v>
      </c>
      <c r="O7" s="57">
        <v>1.43</v>
      </c>
      <c r="P7" s="57">
        <v>0.23</v>
      </c>
      <c r="Q7" s="57">
        <v>2</v>
      </c>
      <c r="R7" s="57">
        <v>1.5</v>
      </c>
      <c r="S7" s="57">
        <v>0</v>
      </c>
      <c r="T7" s="57">
        <v>0</v>
      </c>
      <c r="U7" s="57"/>
      <c r="V7" s="57">
        <f t="shared" si="0"/>
        <v>6.66</v>
      </c>
      <c r="W7" s="57">
        <f t="shared" si="1"/>
        <v>4.93</v>
      </c>
      <c r="X7" s="57">
        <f t="shared" si="2"/>
        <v>1.73</v>
      </c>
      <c r="Y7" s="58">
        <f t="shared" si="3"/>
        <v>25.975975975975974</v>
      </c>
      <c r="Z7" s="57">
        <v>471</v>
      </c>
      <c r="AA7" s="57">
        <v>550</v>
      </c>
      <c r="AB7" s="57">
        <v>700</v>
      </c>
      <c r="AC7" s="57">
        <v>950</v>
      </c>
      <c r="AD7" s="57"/>
      <c r="AE7" s="57"/>
      <c r="AF7" s="57"/>
      <c r="AG7" s="57"/>
      <c r="AH7" s="57"/>
      <c r="AI7" s="57"/>
      <c r="AJ7" s="57"/>
      <c r="AK7" s="57"/>
      <c r="AL7" s="59">
        <v>1965</v>
      </c>
      <c r="AM7" s="59">
        <v>2200</v>
      </c>
      <c r="AN7" s="59">
        <v>2800</v>
      </c>
      <c r="AO7" s="59">
        <v>3800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9">
        <v>80000</v>
      </c>
      <c r="BA7" s="59">
        <v>181200</v>
      </c>
      <c r="BB7" s="57">
        <v>0</v>
      </c>
      <c r="BC7" s="59">
        <v>750108</v>
      </c>
      <c r="BD7" s="57">
        <v>0</v>
      </c>
      <c r="BE7" s="57">
        <v>0</v>
      </c>
      <c r="BF7" s="57">
        <v>0</v>
      </c>
      <c r="BG7" s="57">
        <v>0</v>
      </c>
      <c r="BH7" s="59">
        <v>136000</v>
      </c>
      <c r="BI7" s="59">
        <v>161000</v>
      </c>
      <c r="BJ7" s="57">
        <v>0</v>
      </c>
      <c r="BK7" s="59">
        <v>200000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/>
      <c r="CC7" s="57"/>
      <c r="CD7" s="59">
        <v>508000</v>
      </c>
      <c r="CE7" s="59">
        <v>657000</v>
      </c>
      <c r="CF7" s="59">
        <v>525000</v>
      </c>
      <c r="CG7" s="59">
        <v>1000000</v>
      </c>
      <c r="CH7" s="57">
        <v>0</v>
      </c>
      <c r="CI7" s="57">
        <v>0</v>
      </c>
      <c r="CJ7" s="57">
        <v>0</v>
      </c>
      <c r="CK7" s="57">
        <v>0</v>
      </c>
      <c r="CL7" s="59">
        <v>730300</v>
      </c>
      <c r="CM7" s="59">
        <v>800000</v>
      </c>
      <c r="CN7" s="59">
        <v>300000</v>
      </c>
      <c r="CO7" s="59">
        <v>300000</v>
      </c>
      <c r="CP7" s="59">
        <v>72800</v>
      </c>
      <c r="CQ7" s="59">
        <v>100000</v>
      </c>
      <c r="CR7" s="57">
        <v>0</v>
      </c>
      <c r="CS7" s="59">
        <v>1316252</v>
      </c>
      <c r="CT7" s="60">
        <v>825000</v>
      </c>
      <c r="CU7" s="60">
        <v>1316252</v>
      </c>
      <c r="CV7" s="60">
        <v>1316252</v>
      </c>
      <c r="CW7" s="60">
        <v>1316252</v>
      </c>
      <c r="CX7" s="59">
        <v>1527100</v>
      </c>
      <c r="CY7" s="59">
        <v>1899200</v>
      </c>
      <c r="CZ7" s="59">
        <v>4391360</v>
      </c>
      <c r="DA7" s="59">
        <v>80000</v>
      </c>
      <c r="DB7" s="59">
        <v>181200</v>
      </c>
      <c r="DC7" s="59">
        <v>750108</v>
      </c>
      <c r="DD7" s="59">
        <v>760108</v>
      </c>
      <c r="DE7" s="61">
        <v>770108</v>
      </c>
      <c r="DF7" s="62" t="s">
        <v>855</v>
      </c>
      <c r="DG7" s="63">
        <f>V7</f>
        <v>6.66</v>
      </c>
      <c r="DH7" s="64">
        <v>300000</v>
      </c>
      <c r="DI7" s="65">
        <f>DH7-(DH7*0.1)</f>
        <v>270000</v>
      </c>
      <c r="DJ7" s="66">
        <f t="shared" si="4"/>
        <v>1798200</v>
      </c>
      <c r="DK7" s="66">
        <f t="shared" si="5"/>
        <v>1798200</v>
      </c>
      <c r="DL7" s="66">
        <f>DK7-5000</f>
        <v>1793200</v>
      </c>
      <c r="DM7" s="67">
        <f t="shared" si="7"/>
        <v>358640</v>
      </c>
      <c r="DN7" s="63" t="s">
        <v>904</v>
      </c>
      <c r="DO7" s="73">
        <f>AM7/(W7*2080)</f>
        <v>0.21454205024184742</v>
      </c>
      <c r="DP7" s="50" t="s">
        <v>871</v>
      </c>
      <c r="DQ7" s="50"/>
      <c r="DR7" s="50"/>
      <c r="DS7" s="50"/>
      <c r="DT7" s="50"/>
      <c r="DU7" s="50"/>
      <c r="DV7" s="70" t="s">
        <v>12</v>
      </c>
      <c r="DW7" s="70"/>
      <c r="DX7" s="71">
        <v>0</v>
      </c>
    </row>
    <row r="8" spans="1:128" ht="30" customHeight="1">
      <c r="A8" s="3" t="s">
        <v>536</v>
      </c>
      <c r="B8" s="53" t="s">
        <v>537</v>
      </c>
      <c r="C8" s="53" t="s">
        <v>538</v>
      </c>
      <c r="D8" s="54" t="s">
        <v>539</v>
      </c>
      <c r="E8" s="55" t="s">
        <v>540</v>
      </c>
      <c r="F8" s="56">
        <v>39611</v>
      </c>
      <c r="G8" s="55" t="s">
        <v>505</v>
      </c>
      <c r="H8" s="55" t="s">
        <v>506</v>
      </c>
      <c r="I8" s="55" t="s">
        <v>516</v>
      </c>
      <c r="J8" s="55" t="s">
        <v>517</v>
      </c>
      <c r="K8" s="55" t="s">
        <v>518</v>
      </c>
      <c r="L8" s="55" t="s">
        <v>541</v>
      </c>
      <c r="M8" s="57">
        <v>0</v>
      </c>
      <c r="N8" s="57">
        <v>0.5</v>
      </c>
      <c r="O8" s="57">
        <v>0</v>
      </c>
      <c r="P8" s="57">
        <v>0.16</v>
      </c>
      <c r="Q8" s="57">
        <v>8.1</v>
      </c>
      <c r="R8" s="57">
        <v>0.3</v>
      </c>
      <c r="S8" s="57">
        <v>0</v>
      </c>
      <c r="T8" s="57">
        <v>0</v>
      </c>
      <c r="U8" s="57"/>
      <c r="V8" s="57">
        <f t="shared" si="0"/>
        <v>9.06</v>
      </c>
      <c r="W8" s="57">
        <f t="shared" si="1"/>
        <v>8.1</v>
      </c>
      <c r="X8" s="57">
        <f t="shared" si="2"/>
        <v>0.96</v>
      </c>
      <c r="Y8" s="58">
        <f t="shared" si="3"/>
        <v>10.596026490066224</v>
      </c>
      <c r="Z8" s="57">
        <v>109</v>
      </c>
      <c r="AA8" s="57">
        <v>100</v>
      </c>
      <c r="AB8" s="57">
        <v>110</v>
      </c>
      <c r="AC8" s="57">
        <v>110</v>
      </c>
      <c r="AD8" s="57">
        <v>40</v>
      </c>
      <c r="AE8" s="57">
        <v>40</v>
      </c>
      <c r="AF8" s="57">
        <v>40</v>
      </c>
      <c r="AG8" s="57">
        <v>40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9">
        <v>157500</v>
      </c>
      <c r="BA8" s="59">
        <v>676000</v>
      </c>
      <c r="BB8" s="57">
        <v>0</v>
      </c>
      <c r="BC8" s="59">
        <v>591000</v>
      </c>
      <c r="BD8" s="57">
        <v>0</v>
      </c>
      <c r="BE8" s="57">
        <v>0</v>
      </c>
      <c r="BF8" s="57">
        <v>0</v>
      </c>
      <c r="BG8" s="57">
        <v>0</v>
      </c>
      <c r="BH8" s="59">
        <v>1000</v>
      </c>
      <c r="BI8" s="59">
        <v>250000</v>
      </c>
      <c r="BJ8" s="57">
        <v>0</v>
      </c>
      <c r="BK8" s="59">
        <v>120000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9">
        <v>743675</v>
      </c>
      <c r="BU8" s="59">
        <v>833165</v>
      </c>
      <c r="BV8" s="57">
        <v>0</v>
      </c>
      <c r="BW8" s="59">
        <v>800000</v>
      </c>
      <c r="BX8" s="57">
        <v>0</v>
      </c>
      <c r="BY8" s="57">
        <v>0</v>
      </c>
      <c r="BZ8" s="57">
        <v>0</v>
      </c>
      <c r="CA8" s="57">
        <v>0</v>
      </c>
      <c r="CB8" s="57"/>
      <c r="CC8" s="57"/>
      <c r="CD8" s="59">
        <v>2947000</v>
      </c>
      <c r="CE8" s="59">
        <v>3203000</v>
      </c>
      <c r="CF8" s="59">
        <v>3523000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9">
        <v>283020</v>
      </c>
      <c r="CQ8" s="59">
        <v>109295</v>
      </c>
      <c r="CR8" s="57">
        <v>0</v>
      </c>
      <c r="CS8" s="57">
        <v>0</v>
      </c>
      <c r="CT8" s="60">
        <v>3523000</v>
      </c>
      <c r="CU8" s="74">
        <v>0</v>
      </c>
      <c r="CV8" s="74">
        <v>0</v>
      </c>
      <c r="CW8" s="74">
        <v>0</v>
      </c>
      <c r="CX8" s="59">
        <v>4033745</v>
      </c>
      <c r="CY8" s="59">
        <v>5071460</v>
      </c>
      <c r="CZ8" s="59">
        <v>5034000</v>
      </c>
      <c r="DA8" s="59">
        <v>157500</v>
      </c>
      <c r="DB8" s="59">
        <v>676000</v>
      </c>
      <c r="DC8" s="59">
        <v>591000</v>
      </c>
      <c r="DD8" s="59">
        <v>685000</v>
      </c>
      <c r="DE8" s="61">
        <v>748000</v>
      </c>
      <c r="DF8" s="62" t="s">
        <v>854</v>
      </c>
      <c r="DG8" s="63">
        <f>AE8</f>
        <v>40</v>
      </c>
      <c r="DH8" s="64">
        <v>110000</v>
      </c>
      <c r="DI8" s="65">
        <f>DH8</f>
        <v>110000</v>
      </c>
      <c r="DJ8" s="66">
        <f t="shared" si="4"/>
        <v>4400000</v>
      </c>
      <c r="DK8" s="66">
        <f t="shared" si="5"/>
        <v>4400000</v>
      </c>
      <c r="DL8" s="66">
        <f t="shared" si="6"/>
        <v>4400000</v>
      </c>
      <c r="DM8" s="67">
        <f t="shared" si="7"/>
        <v>880000</v>
      </c>
      <c r="DN8" s="68" t="s">
        <v>912</v>
      </c>
      <c r="DO8" s="63"/>
      <c r="DP8" s="50"/>
      <c r="DQ8" s="50"/>
      <c r="DR8" s="50"/>
      <c r="DS8" s="50"/>
      <c r="DT8" s="50"/>
      <c r="DU8" s="50"/>
      <c r="DV8" s="70" t="s">
        <v>12</v>
      </c>
      <c r="DW8" s="70"/>
      <c r="DX8" s="71">
        <v>0</v>
      </c>
    </row>
    <row r="9" spans="1:128" ht="30" customHeight="1">
      <c r="A9" s="3" t="s">
        <v>542</v>
      </c>
      <c r="B9" s="53" t="s">
        <v>543</v>
      </c>
      <c r="C9" s="53" t="s">
        <v>538</v>
      </c>
      <c r="D9" s="54" t="s">
        <v>539</v>
      </c>
      <c r="E9" s="55" t="s">
        <v>544</v>
      </c>
      <c r="F9" s="56">
        <v>39363</v>
      </c>
      <c r="G9" s="55" t="s">
        <v>505</v>
      </c>
      <c r="H9" s="55" t="s">
        <v>506</v>
      </c>
      <c r="I9" s="55" t="s">
        <v>507</v>
      </c>
      <c r="J9" s="55" t="s">
        <v>508</v>
      </c>
      <c r="K9" s="55" t="s">
        <v>509</v>
      </c>
      <c r="L9" s="55" t="s">
        <v>510</v>
      </c>
      <c r="M9" s="57">
        <v>0.2</v>
      </c>
      <c r="N9" s="57">
        <v>0</v>
      </c>
      <c r="O9" s="57">
        <v>0</v>
      </c>
      <c r="P9" s="57">
        <v>0</v>
      </c>
      <c r="Q9" s="57">
        <v>1.75</v>
      </c>
      <c r="R9" s="57">
        <v>0</v>
      </c>
      <c r="S9" s="57">
        <v>0</v>
      </c>
      <c r="T9" s="57">
        <v>0</v>
      </c>
      <c r="U9" s="57"/>
      <c r="V9" s="57">
        <f t="shared" si="0"/>
        <v>1.95</v>
      </c>
      <c r="W9" s="57">
        <f t="shared" si="1"/>
        <v>1.95</v>
      </c>
      <c r="X9" s="57">
        <f t="shared" si="2"/>
        <v>0</v>
      </c>
      <c r="Y9" s="58">
        <f t="shared" si="3"/>
        <v>0</v>
      </c>
      <c r="Z9" s="57">
        <v>16</v>
      </c>
      <c r="AA9" s="57">
        <v>20</v>
      </c>
      <c r="AB9" s="57">
        <v>21</v>
      </c>
      <c r="AC9" s="57">
        <v>22</v>
      </c>
      <c r="AD9" s="57"/>
      <c r="AE9" s="57"/>
      <c r="AF9" s="57"/>
      <c r="AG9" s="57"/>
      <c r="AH9" s="57"/>
      <c r="AI9" s="57"/>
      <c r="AJ9" s="57"/>
      <c r="AK9" s="57"/>
      <c r="AL9" s="59">
        <v>1198</v>
      </c>
      <c r="AM9" s="59">
        <v>1430</v>
      </c>
      <c r="AN9" s="59">
        <v>1510</v>
      </c>
      <c r="AO9" s="59">
        <v>1605</v>
      </c>
      <c r="AP9" s="57"/>
      <c r="AQ9" s="57"/>
      <c r="AR9" s="57"/>
      <c r="AS9" s="57"/>
      <c r="AT9" s="57">
        <v>2</v>
      </c>
      <c r="AU9" s="57">
        <v>8</v>
      </c>
      <c r="AV9" s="57">
        <v>6</v>
      </c>
      <c r="AW9" s="57">
        <v>3</v>
      </c>
      <c r="AX9" s="57">
        <v>1</v>
      </c>
      <c r="AY9" s="57">
        <v>20</v>
      </c>
      <c r="AZ9" s="59">
        <v>135000</v>
      </c>
      <c r="BA9" s="59">
        <v>68100</v>
      </c>
      <c r="BB9" s="57">
        <v>0</v>
      </c>
      <c r="BC9" s="59">
        <v>374000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9">
        <v>133361</v>
      </c>
      <c r="BQ9" s="59">
        <v>119225</v>
      </c>
      <c r="BR9" s="57">
        <v>0</v>
      </c>
      <c r="BS9" s="59">
        <v>132000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72">
        <f>80*AM9</f>
        <v>114400</v>
      </c>
      <c r="CC9" s="57"/>
      <c r="CD9" s="59">
        <v>428000</v>
      </c>
      <c r="CE9" s="59">
        <v>311000</v>
      </c>
      <c r="CF9" s="59">
        <v>342000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9">
        <v>75580</v>
      </c>
      <c r="CQ9" s="59">
        <v>75580</v>
      </c>
      <c r="CR9" s="57">
        <v>0</v>
      </c>
      <c r="CS9" s="57">
        <v>0</v>
      </c>
      <c r="CT9" s="60">
        <v>342000</v>
      </c>
      <c r="CU9" s="74">
        <v>0</v>
      </c>
      <c r="CV9" s="74">
        <v>0</v>
      </c>
      <c r="CW9" s="74">
        <v>0</v>
      </c>
      <c r="CX9" s="59">
        <v>696361</v>
      </c>
      <c r="CY9" s="59">
        <v>573905</v>
      </c>
      <c r="CZ9" s="59">
        <v>848000</v>
      </c>
      <c r="DA9" s="59">
        <v>135000</v>
      </c>
      <c r="DB9" s="59">
        <v>68100</v>
      </c>
      <c r="DC9" s="59">
        <v>374000</v>
      </c>
      <c r="DD9" s="59">
        <v>394000</v>
      </c>
      <c r="DE9" s="61">
        <v>413000</v>
      </c>
      <c r="DF9" s="62" t="s">
        <v>856</v>
      </c>
      <c r="DG9" s="75">
        <f>AM9</f>
        <v>1430</v>
      </c>
      <c r="DH9" s="64">
        <v>350</v>
      </c>
      <c r="DI9" s="65">
        <f>DH9</f>
        <v>350</v>
      </c>
      <c r="DJ9" s="66">
        <f t="shared" si="4"/>
        <v>500500</v>
      </c>
      <c r="DK9" s="66">
        <f t="shared" si="5"/>
        <v>386100</v>
      </c>
      <c r="DL9" s="66">
        <f t="shared" si="6"/>
        <v>386100</v>
      </c>
      <c r="DM9" s="67">
        <f t="shared" si="7"/>
        <v>77220</v>
      </c>
      <c r="DN9" s="68" t="s">
        <v>877</v>
      </c>
      <c r="DO9" s="63"/>
      <c r="DP9" s="50" t="s">
        <v>852</v>
      </c>
      <c r="DQ9" s="50"/>
      <c r="DR9" s="50"/>
      <c r="DS9" s="50"/>
      <c r="DT9" s="50"/>
      <c r="DU9" s="50"/>
      <c r="DV9" s="70">
        <v>0</v>
      </c>
      <c r="DW9" s="70"/>
      <c r="DX9" s="71">
        <v>0</v>
      </c>
    </row>
    <row r="10" spans="1:128" ht="30" customHeight="1">
      <c r="A10" s="3" t="s">
        <v>545</v>
      </c>
      <c r="B10" s="53" t="s">
        <v>546</v>
      </c>
      <c r="C10" s="53" t="s">
        <v>538</v>
      </c>
      <c r="D10" s="54" t="s">
        <v>539</v>
      </c>
      <c r="E10" s="55" t="s">
        <v>547</v>
      </c>
      <c r="F10" s="56">
        <v>39363</v>
      </c>
      <c r="G10" s="55" t="s">
        <v>548</v>
      </c>
      <c r="H10" s="55" t="s">
        <v>549</v>
      </c>
      <c r="I10" s="55" t="s">
        <v>550</v>
      </c>
      <c r="J10" s="55" t="s">
        <v>551</v>
      </c>
      <c r="K10" s="55" t="s">
        <v>526</v>
      </c>
      <c r="L10" s="55" t="s">
        <v>552</v>
      </c>
      <c r="M10" s="57">
        <v>1</v>
      </c>
      <c r="N10" s="57">
        <v>0</v>
      </c>
      <c r="O10" s="57">
        <v>0</v>
      </c>
      <c r="P10" s="57">
        <v>0.47</v>
      </c>
      <c r="Q10" s="57">
        <v>5.9</v>
      </c>
      <c r="R10" s="57">
        <v>0.55</v>
      </c>
      <c r="S10" s="57">
        <v>0</v>
      </c>
      <c r="T10" s="57">
        <v>0</v>
      </c>
      <c r="U10" s="57"/>
      <c r="V10" s="57">
        <f t="shared" si="0"/>
        <v>7.92</v>
      </c>
      <c r="W10" s="57">
        <f t="shared" si="1"/>
        <v>6.9</v>
      </c>
      <c r="X10" s="57">
        <f t="shared" si="2"/>
        <v>1.02</v>
      </c>
      <c r="Y10" s="58">
        <f t="shared" si="3"/>
        <v>12.878787878787879</v>
      </c>
      <c r="Z10" s="57">
        <v>723</v>
      </c>
      <c r="AA10" s="57">
        <v>750</v>
      </c>
      <c r="AB10" s="57">
        <v>750</v>
      </c>
      <c r="AC10" s="57">
        <v>750</v>
      </c>
      <c r="AD10" s="57">
        <v>42</v>
      </c>
      <c r="AE10" s="57">
        <v>42</v>
      </c>
      <c r="AF10" s="57">
        <v>42</v>
      </c>
      <c r="AG10" s="57">
        <v>42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9">
        <v>201400</v>
      </c>
      <c r="BA10" s="59">
        <v>676700</v>
      </c>
      <c r="BB10" s="57">
        <v>0</v>
      </c>
      <c r="BC10" s="59">
        <v>889000</v>
      </c>
      <c r="BD10" s="57">
        <v>0</v>
      </c>
      <c r="BE10" s="57">
        <v>0</v>
      </c>
      <c r="BF10" s="57">
        <v>0</v>
      </c>
      <c r="BG10" s="57">
        <v>0</v>
      </c>
      <c r="BH10" s="59">
        <v>70000</v>
      </c>
      <c r="BI10" s="59">
        <v>40000</v>
      </c>
      <c r="BJ10" s="57">
        <v>0</v>
      </c>
      <c r="BK10" s="59">
        <v>70000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9">
        <v>350000</v>
      </c>
      <c r="BU10" s="59">
        <v>350694</v>
      </c>
      <c r="BV10" s="57">
        <v>0</v>
      </c>
      <c r="BW10" s="59">
        <v>350000</v>
      </c>
      <c r="BX10" s="57">
        <v>0</v>
      </c>
      <c r="BY10" s="57">
        <v>20</v>
      </c>
      <c r="BZ10" s="57">
        <v>0</v>
      </c>
      <c r="CA10" s="57">
        <v>0</v>
      </c>
      <c r="CB10" s="57"/>
      <c r="CC10" s="57"/>
      <c r="CD10" s="59">
        <v>1555000</v>
      </c>
      <c r="CE10" s="59">
        <v>2144000</v>
      </c>
      <c r="CF10" s="59">
        <v>2144000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9">
        <v>300896</v>
      </c>
      <c r="CQ10" s="59">
        <v>122830</v>
      </c>
      <c r="CR10" s="57">
        <v>0</v>
      </c>
      <c r="CS10" s="57">
        <v>0</v>
      </c>
      <c r="CT10" s="60">
        <v>2144000</v>
      </c>
      <c r="CU10" s="74">
        <v>0</v>
      </c>
      <c r="CV10" s="74">
        <v>0</v>
      </c>
      <c r="CW10" s="74">
        <v>0</v>
      </c>
      <c r="CX10" s="59">
        <v>2354466</v>
      </c>
      <c r="CY10" s="59">
        <v>3334244</v>
      </c>
      <c r="CZ10" s="59">
        <v>3453000</v>
      </c>
      <c r="DA10" s="59">
        <v>201400</v>
      </c>
      <c r="DB10" s="59">
        <v>676700</v>
      </c>
      <c r="DC10" s="59">
        <v>889000</v>
      </c>
      <c r="DD10" s="59">
        <v>972000</v>
      </c>
      <c r="DE10" s="61">
        <v>1045000</v>
      </c>
      <c r="DF10" s="62" t="s">
        <v>854</v>
      </c>
      <c r="DG10" s="63">
        <f>AE10</f>
        <v>42</v>
      </c>
      <c r="DH10" s="64">
        <v>65000</v>
      </c>
      <c r="DI10" s="65">
        <f>DH10</f>
        <v>65000</v>
      </c>
      <c r="DJ10" s="66">
        <f t="shared" si="4"/>
        <v>2730000</v>
      </c>
      <c r="DK10" s="66">
        <f t="shared" si="5"/>
        <v>2730000</v>
      </c>
      <c r="DL10" s="66">
        <f t="shared" si="6"/>
        <v>2730000</v>
      </c>
      <c r="DM10" s="67">
        <f t="shared" si="7"/>
        <v>546000</v>
      </c>
      <c r="DN10" s="63"/>
      <c r="DO10" s="63"/>
      <c r="DP10" s="50"/>
      <c r="DQ10" s="50"/>
      <c r="DR10" s="50"/>
      <c r="DS10" s="50"/>
      <c r="DT10" s="50"/>
      <c r="DU10" s="50"/>
      <c r="DV10" s="69">
        <v>546000</v>
      </c>
      <c r="DW10" s="70"/>
      <c r="DX10" s="71">
        <v>0</v>
      </c>
    </row>
    <row r="11" spans="1:128" ht="30" customHeight="1">
      <c r="A11" s="3" t="s">
        <v>553</v>
      </c>
      <c r="B11" s="53" t="s">
        <v>554</v>
      </c>
      <c r="C11" s="53" t="s">
        <v>538</v>
      </c>
      <c r="D11" s="54" t="s">
        <v>539</v>
      </c>
      <c r="E11" s="55" t="s">
        <v>555</v>
      </c>
      <c r="F11" s="56">
        <v>39363</v>
      </c>
      <c r="G11" s="55" t="s">
        <v>548</v>
      </c>
      <c r="H11" s="55" t="s">
        <v>549</v>
      </c>
      <c r="I11" s="55" t="s">
        <v>550</v>
      </c>
      <c r="J11" s="55" t="s">
        <v>556</v>
      </c>
      <c r="K11" s="55" t="s">
        <v>526</v>
      </c>
      <c r="L11" s="55" t="s">
        <v>552</v>
      </c>
      <c r="M11" s="57">
        <v>0.5</v>
      </c>
      <c r="N11" s="57">
        <v>0</v>
      </c>
      <c r="O11" s="57">
        <v>0</v>
      </c>
      <c r="P11" s="57">
        <v>0.31</v>
      </c>
      <c r="Q11" s="57">
        <v>1.25</v>
      </c>
      <c r="R11" s="57">
        <v>0.45</v>
      </c>
      <c r="S11" s="57">
        <v>0</v>
      </c>
      <c r="T11" s="57">
        <v>0</v>
      </c>
      <c r="U11" s="57"/>
      <c r="V11" s="57">
        <f t="shared" si="0"/>
        <v>2.5100000000000002</v>
      </c>
      <c r="W11" s="57">
        <f t="shared" si="1"/>
        <v>1.75</v>
      </c>
      <c r="X11" s="57">
        <f t="shared" si="2"/>
        <v>0.76</v>
      </c>
      <c r="Y11" s="58">
        <f t="shared" si="3"/>
        <v>30.27888446215139</v>
      </c>
      <c r="Z11" s="59">
        <v>12075</v>
      </c>
      <c r="AA11" s="59">
        <v>13000</v>
      </c>
      <c r="AB11" s="59">
        <v>13000</v>
      </c>
      <c r="AC11" s="59">
        <v>13000</v>
      </c>
      <c r="AD11" s="57"/>
      <c r="AE11" s="57"/>
      <c r="AF11" s="57"/>
      <c r="AG11" s="57"/>
      <c r="AH11" s="57">
        <v>100</v>
      </c>
      <c r="AI11" s="57">
        <v>100</v>
      </c>
      <c r="AJ11" s="57">
        <v>100</v>
      </c>
      <c r="AK11" s="57">
        <v>100</v>
      </c>
      <c r="AL11" s="57"/>
      <c r="AM11" s="57"/>
      <c r="AN11" s="57"/>
      <c r="AO11" s="57"/>
      <c r="AP11" s="57">
        <v>35</v>
      </c>
      <c r="AQ11" s="57">
        <v>35</v>
      </c>
      <c r="AR11" s="57">
        <v>35</v>
      </c>
      <c r="AS11" s="57">
        <v>35</v>
      </c>
      <c r="AT11" s="57"/>
      <c r="AU11" s="57"/>
      <c r="AV11" s="57"/>
      <c r="AW11" s="57"/>
      <c r="AX11" s="57"/>
      <c r="AY11" s="57"/>
      <c r="AZ11" s="59">
        <v>137700</v>
      </c>
      <c r="BA11" s="59">
        <v>501800</v>
      </c>
      <c r="BB11" s="57">
        <v>0</v>
      </c>
      <c r="BC11" s="59">
        <v>714000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9">
        <v>70000</v>
      </c>
      <c r="BJ11" s="57">
        <v>0</v>
      </c>
      <c r="BK11" s="59">
        <v>70000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9">
        <v>42939</v>
      </c>
      <c r="BU11" s="59">
        <v>51296</v>
      </c>
      <c r="BV11" s="57">
        <v>0</v>
      </c>
      <c r="BW11" s="59">
        <v>51000</v>
      </c>
      <c r="BX11" s="57">
        <v>0</v>
      </c>
      <c r="BY11" s="57">
        <v>0</v>
      </c>
      <c r="BZ11" s="57">
        <v>0</v>
      </c>
      <c r="CA11" s="57">
        <v>0</v>
      </c>
      <c r="CB11" s="57"/>
      <c r="CC11" s="57"/>
      <c r="CD11" s="59">
        <v>1190000</v>
      </c>
      <c r="CE11" s="59">
        <v>1241000</v>
      </c>
      <c r="CF11" s="59">
        <v>1241000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9">
        <v>556729</v>
      </c>
      <c r="CQ11" s="59">
        <v>239796</v>
      </c>
      <c r="CR11" s="57">
        <v>0</v>
      </c>
      <c r="CS11" s="57">
        <v>0</v>
      </c>
      <c r="CT11" s="60">
        <v>1241000</v>
      </c>
      <c r="CU11" s="74">
        <v>0</v>
      </c>
      <c r="CV11" s="74">
        <v>0</v>
      </c>
      <c r="CW11" s="74">
        <v>0</v>
      </c>
      <c r="CX11" s="59">
        <v>1775998</v>
      </c>
      <c r="CY11" s="59">
        <v>2082163</v>
      </c>
      <c r="CZ11" s="59">
        <v>2076000</v>
      </c>
      <c r="DA11" s="59">
        <v>137700</v>
      </c>
      <c r="DB11" s="59">
        <v>501800</v>
      </c>
      <c r="DC11" s="59">
        <v>714000</v>
      </c>
      <c r="DD11" s="59">
        <v>779000</v>
      </c>
      <c r="DE11" s="61">
        <v>842000</v>
      </c>
      <c r="DF11" s="62"/>
      <c r="DG11" s="76">
        <v>1</v>
      </c>
      <c r="DH11" s="77">
        <f>((AQ11*65000)+(V11*300000))/2</f>
        <v>1514000</v>
      </c>
      <c r="DI11" s="65">
        <f>DH11-(DH11*0.1)</f>
        <v>1362600</v>
      </c>
      <c r="DJ11" s="66">
        <f t="shared" si="4"/>
        <v>1362600</v>
      </c>
      <c r="DK11" s="66">
        <f t="shared" si="5"/>
        <v>1362600</v>
      </c>
      <c r="DL11" s="66">
        <f t="shared" si="6"/>
        <v>1362600</v>
      </c>
      <c r="DM11" s="67">
        <f t="shared" si="7"/>
        <v>272520</v>
      </c>
      <c r="DN11" s="63"/>
      <c r="DO11" s="63"/>
      <c r="DP11" s="68" t="s">
        <v>864</v>
      </c>
      <c r="DQ11" s="50"/>
      <c r="DR11" s="50"/>
      <c r="DS11" s="50"/>
      <c r="DT11" s="50"/>
      <c r="DU11" s="50"/>
      <c r="DV11" s="69">
        <v>273000</v>
      </c>
      <c r="DW11" s="70"/>
      <c r="DX11" s="71">
        <v>0</v>
      </c>
    </row>
    <row r="12" spans="1:128" ht="30" customHeight="1">
      <c r="A12" s="3" t="s">
        <v>557</v>
      </c>
      <c r="B12" s="53" t="s">
        <v>558</v>
      </c>
      <c r="C12" s="53" t="s">
        <v>538</v>
      </c>
      <c r="D12" s="54" t="s">
        <v>539</v>
      </c>
      <c r="E12" s="55" t="s">
        <v>559</v>
      </c>
      <c r="F12" s="56">
        <v>39363</v>
      </c>
      <c r="G12" s="55" t="s">
        <v>548</v>
      </c>
      <c r="H12" s="55" t="s">
        <v>549</v>
      </c>
      <c r="I12" s="55" t="s">
        <v>550</v>
      </c>
      <c r="J12" s="55" t="s">
        <v>517</v>
      </c>
      <c r="K12" s="55" t="s">
        <v>518</v>
      </c>
      <c r="L12" s="55" t="s">
        <v>552</v>
      </c>
      <c r="M12" s="57">
        <v>0</v>
      </c>
      <c r="N12" s="57">
        <v>1</v>
      </c>
      <c r="O12" s="57">
        <v>0</v>
      </c>
      <c r="P12" s="57">
        <v>0.16</v>
      </c>
      <c r="Q12" s="57">
        <v>0.75</v>
      </c>
      <c r="R12" s="57">
        <v>0.4</v>
      </c>
      <c r="S12" s="57">
        <v>0</v>
      </c>
      <c r="T12" s="57">
        <v>0</v>
      </c>
      <c r="U12" s="57"/>
      <c r="V12" s="57">
        <f t="shared" si="0"/>
        <v>2.31</v>
      </c>
      <c r="W12" s="57">
        <f t="shared" si="1"/>
        <v>0.75</v>
      </c>
      <c r="X12" s="57">
        <f t="shared" si="2"/>
        <v>1.56</v>
      </c>
      <c r="Y12" s="58">
        <f t="shared" si="3"/>
        <v>67.53246753246754</v>
      </c>
      <c r="Z12" s="57">
        <v>47</v>
      </c>
      <c r="AA12" s="57">
        <v>60</v>
      </c>
      <c r="AB12" s="57">
        <v>60</v>
      </c>
      <c r="AC12" s="57">
        <v>60</v>
      </c>
      <c r="AD12" s="57">
        <v>13</v>
      </c>
      <c r="AE12" s="57">
        <v>17</v>
      </c>
      <c r="AF12" s="57">
        <v>17</v>
      </c>
      <c r="AG12" s="57">
        <v>17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9">
        <v>155800</v>
      </c>
      <c r="BA12" s="59">
        <v>690000</v>
      </c>
      <c r="BB12" s="57">
        <v>0</v>
      </c>
      <c r="BC12" s="59">
        <v>725000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9">
        <v>398400</v>
      </c>
      <c r="BU12" s="59">
        <v>407200</v>
      </c>
      <c r="BV12" s="57">
        <v>0</v>
      </c>
      <c r="BW12" s="59">
        <v>400000</v>
      </c>
      <c r="BX12" s="57">
        <v>0</v>
      </c>
      <c r="BY12" s="57">
        <v>0</v>
      </c>
      <c r="BZ12" s="57">
        <v>0</v>
      </c>
      <c r="CA12" s="57">
        <v>0</v>
      </c>
      <c r="CB12" s="57"/>
      <c r="CC12" s="57"/>
      <c r="CD12" s="59">
        <v>1335000</v>
      </c>
      <c r="CE12" s="59">
        <v>738000</v>
      </c>
      <c r="CF12" s="59">
        <v>738000</v>
      </c>
      <c r="CG12" s="59">
        <v>150000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9">
        <v>337513</v>
      </c>
      <c r="CQ12" s="59">
        <v>416007</v>
      </c>
      <c r="CR12" s="57">
        <v>0</v>
      </c>
      <c r="CS12" s="57">
        <v>0</v>
      </c>
      <c r="CT12" s="60">
        <v>738000</v>
      </c>
      <c r="CU12" s="74">
        <v>0</v>
      </c>
      <c r="CV12" s="74">
        <v>0</v>
      </c>
      <c r="CW12" s="74">
        <v>0</v>
      </c>
      <c r="CX12" s="59">
        <v>2203813</v>
      </c>
      <c r="CY12" s="59">
        <v>2228100</v>
      </c>
      <c r="CZ12" s="59">
        <v>2013000</v>
      </c>
      <c r="DA12" s="59">
        <v>155800</v>
      </c>
      <c r="DB12" s="59">
        <v>690000</v>
      </c>
      <c r="DC12" s="59">
        <v>725000</v>
      </c>
      <c r="DD12" s="59">
        <v>810000</v>
      </c>
      <c r="DE12" s="61">
        <v>895000</v>
      </c>
      <c r="DF12" s="62" t="s">
        <v>854</v>
      </c>
      <c r="DG12" s="63">
        <f>AE12</f>
        <v>17</v>
      </c>
      <c r="DH12" s="64">
        <v>81000</v>
      </c>
      <c r="DI12" s="65">
        <f>DH12-(DH12*0.1)</f>
        <v>72900</v>
      </c>
      <c r="DJ12" s="66">
        <f t="shared" si="4"/>
        <v>1239300</v>
      </c>
      <c r="DK12" s="66">
        <f t="shared" si="5"/>
        <v>1239300</v>
      </c>
      <c r="DL12" s="66">
        <f t="shared" si="6"/>
        <v>1239300</v>
      </c>
      <c r="DM12" s="67">
        <f t="shared" si="7"/>
        <v>247860</v>
      </c>
      <c r="DN12" s="68" t="s">
        <v>1</v>
      </c>
      <c r="DO12" s="63"/>
      <c r="DP12" s="50" t="s">
        <v>861</v>
      </c>
      <c r="DQ12" s="50"/>
      <c r="DR12" s="50"/>
      <c r="DS12" s="50"/>
      <c r="DT12" s="50"/>
      <c r="DU12" s="50"/>
      <c r="DV12" s="70" t="s">
        <v>12</v>
      </c>
      <c r="DW12" s="70"/>
      <c r="DX12" s="71">
        <v>0</v>
      </c>
    </row>
    <row r="13" spans="1:128" ht="30" customHeight="1">
      <c r="A13" s="3" t="s">
        <v>560</v>
      </c>
      <c r="B13" s="53" t="s">
        <v>561</v>
      </c>
      <c r="C13" s="53" t="s">
        <v>562</v>
      </c>
      <c r="D13" s="54" t="s">
        <v>563</v>
      </c>
      <c r="E13" s="55" t="s">
        <v>564</v>
      </c>
      <c r="F13" s="56">
        <v>33604</v>
      </c>
      <c r="G13" s="55" t="s">
        <v>548</v>
      </c>
      <c r="H13" s="55" t="s">
        <v>549</v>
      </c>
      <c r="I13" s="55" t="s">
        <v>550</v>
      </c>
      <c r="J13" s="55" t="s">
        <v>556</v>
      </c>
      <c r="K13" s="55" t="s">
        <v>534</v>
      </c>
      <c r="L13" s="55" t="s">
        <v>552</v>
      </c>
      <c r="M13" s="57">
        <v>0</v>
      </c>
      <c r="N13" s="57">
        <v>0</v>
      </c>
      <c r="O13" s="57">
        <v>0</v>
      </c>
      <c r="P13" s="57">
        <v>0</v>
      </c>
      <c r="Q13" s="57">
        <v>5.8</v>
      </c>
      <c r="R13" s="57">
        <v>2.75</v>
      </c>
      <c r="S13" s="57">
        <v>1</v>
      </c>
      <c r="T13" s="57">
        <v>0.5</v>
      </c>
      <c r="U13" s="57"/>
      <c r="V13" s="57">
        <f t="shared" si="0"/>
        <v>8.55</v>
      </c>
      <c r="W13" s="57">
        <f t="shared" si="1"/>
        <v>5.8</v>
      </c>
      <c r="X13" s="57">
        <f t="shared" si="2"/>
        <v>2.75</v>
      </c>
      <c r="Y13" s="58">
        <f t="shared" si="3"/>
        <v>32.16374269005848</v>
      </c>
      <c r="Z13" s="59">
        <v>1150</v>
      </c>
      <c r="AA13" s="59">
        <v>1200</v>
      </c>
      <c r="AB13" s="59">
        <v>1250</v>
      </c>
      <c r="AC13" s="59">
        <v>1300</v>
      </c>
      <c r="AD13" s="57"/>
      <c r="AE13" s="57"/>
      <c r="AF13" s="57"/>
      <c r="AG13" s="57"/>
      <c r="AH13" s="57">
        <v>100</v>
      </c>
      <c r="AI13" s="57">
        <v>100</v>
      </c>
      <c r="AJ13" s="57">
        <v>100</v>
      </c>
      <c r="AK13" s="57">
        <v>100</v>
      </c>
      <c r="AL13" s="57"/>
      <c r="AM13" s="57"/>
      <c r="AN13" s="57"/>
      <c r="AO13" s="57"/>
      <c r="AP13" s="57">
        <v>100</v>
      </c>
      <c r="AQ13" s="57">
        <v>100</v>
      </c>
      <c r="AR13" s="57">
        <v>100</v>
      </c>
      <c r="AS13" s="57">
        <v>100</v>
      </c>
      <c r="AT13" s="57"/>
      <c r="AU13" s="57"/>
      <c r="AV13" s="57"/>
      <c r="AW13" s="57"/>
      <c r="AX13" s="57"/>
      <c r="AY13" s="57"/>
      <c r="AZ13" s="59">
        <v>118000</v>
      </c>
      <c r="BA13" s="59">
        <v>303600</v>
      </c>
      <c r="BB13" s="57">
        <v>0</v>
      </c>
      <c r="BC13" s="59">
        <v>824000</v>
      </c>
      <c r="BD13" s="59">
        <v>120000</v>
      </c>
      <c r="BE13" s="59">
        <v>120000</v>
      </c>
      <c r="BF13" s="57">
        <v>0</v>
      </c>
      <c r="BG13" s="59">
        <v>170700</v>
      </c>
      <c r="BH13" s="59">
        <v>20000</v>
      </c>
      <c r="BI13" s="59">
        <v>30000</v>
      </c>
      <c r="BJ13" s="57">
        <v>0</v>
      </c>
      <c r="BK13" s="59">
        <v>30000</v>
      </c>
      <c r="BL13" s="59">
        <v>1516743</v>
      </c>
      <c r="BM13" s="59">
        <v>1550000</v>
      </c>
      <c r="BN13" s="57">
        <v>0</v>
      </c>
      <c r="BO13" s="57">
        <v>0</v>
      </c>
      <c r="BP13" s="59">
        <v>277755</v>
      </c>
      <c r="BQ13" s="59">
        <v>280000</v>
      </c>
      <c r="BR13" s="57">
        <v>0</v>
      </c>
      <c r="BS13" s="59">
        <v>280000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/>
      <c r="CC13" s="57"/>
      <c r="CD13" s="59">
        <v>1785000</v>
      </c>
      <c r="CE13" s="59">
        <v>2088000</v>
      </c>
      <c r="CF13" s="59">
        <v>2538000</v>
      </c>
      <c r="CG13" s="59">
        <v>1711171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9">
        <v>563459</v>
      </c>
      <c r="CQ13" s="59">
        <v>140000</v>
      </c>
      <c r="CR13" s="57">
        <v>0</v>
      </c>
      <c r="CS13" s="59">
        <v>6716</v>
      </c>
      <c r="CT13" s="60">
        <v>2538000</v>
      </c>
      <c r="CU13" s="60">
        <v>6716</v>
      </c>
      <c r="CV13" s="60">
        <v>6716</v>
      </c>
      <c r="CW13" s="60">
        <v>6716</v>
      </c>
      <c r="CX13" s="59">
        <v>4400957</v>
      </c>
      <c r="CY13" s="59">
        <v>4511600</v>
      </c>
      <c r="CZ13" s="59">
        <v>5560587</v>
      </c>
      <c r="DA13" s="59">
        <v>118000</v>
      </c>
      <c r="DB13" s="59">
        <v>303600</v>
      </c>
      <c r="DC13" s="59">
        <v>824000</v>
      </c>
      <c r="DD13" s="59">
        <v>1106000</v>
      </c>
      <c r="DE13" s="61">
        <v>1124000</v>
      </c>
      <c r="DF13" s="62"/>
      <c r="DG13" s="76">
        <v>1</v>
      </c>
      <c r="DH13" s="77">
        <f>((AQ13*65000)+(V13*300000))/2</f>
        <v>4532500</v>
      </c>
      <c r="DI13" s="65">
        <f>DH13-(DH13*0.1)</f>
        <v>4079250</v>
      </c>
      <c r="DJ13" s="66">
        <f t="shared" si="4"/>
        <v>4079250</v>
      </c>
      <c r="DK13" s="66">
        <f t="shared" si="5"/>
        <v>4079250</v>
      </c>
      <c r="DL13" s="66">
        <f t="shared" si="6"/>
        <v>4079250</v>
      </c>
      <c r="DM13" s="67">
        <f t="shared" si="7"/>
        <v>815850</v>
      </c>
      <c r="DN13" s="63"/>
      <c r="DO13" s="63"/>
      <c r="DP13" s="68" t="s">
        <v>866</v>
      </c>
      <c r="DQ13" s="50"/>
      <c r="DR13" s="50"/>
      <c r="DS13" s="50"/>
      <c r="DT13" s="50"/>
      <c r="DU13" s="50"/>
      <c r="DV13" s="69">
        <v>816000</v>
      </c>
      <c r="DW13" s="70"/>
      <c r="DX13" s="71">
        <v>0</v>
      </c>
    </row>
    <row r="14" spans="1:128" ht="30" customHeight="1">
      <c r="A14" s="3" t="s">
        <v>565</v>
      </c>
      <c r="B14" s="53" t="s">
        <v>566</v>
      </c>
      <c r="C14" s="53" t="s">
        <v>562</v>
      </c>
      <c r="D14" s="54" t="s">
        <v>563</v>
      </c>
      <c r="E14" s="55" t="s">
        <v>567</v>
      </c>
      <c r="F14" s="56">
        <v>33604</v>
      </c>
      <c r="G14" s="55" t="s">
        <v>548</v>
      </c>
      <c r="H14" s="55" t="s">
        <v>549</v>
      </c>
      <c r="I14" s="55" t="s">
        <v>550</v>
      </c>
      <c r="J14" s="55" t="s">
        <v>551</v>
      </c>
      <c r="K14" s="55" t="s">
        <v>526</v>
      </c>
      <c r="L14" s="55" t="s">
        <v>552</v>
      </c>
      <c r="M14" s="57">
        <v>0</v>
      </c>
      <c r="N14" s="57">
        <v>0</v>
      </c>
      <c r="O14" s="57">
        <v>0</v>
      </c>
      <c r="P14" s="57">
        <v>0</v>
      </c>
      <c r="Q14" s="57">
        <v>5.9</v>
      </c>
      <c r="R14" s="57">
        <v>2.75</v>
      </c>
      <c r="S14" s="57">
        <v>0</v>
      </c>
      <c r="T14" s="57">
        <v>0</v>
      </c>
      <c r="U14" s="57"/>
      <c r="V14" s="57">
        <f t="shared" si="0"/>
        <v>8.65</v>
      </c>
      <c r="W14" s="57">
        <f t="shared" si="1"/>
        <v>5.9</v>
      </c>
      <c r="X14" s="57">
        <f t="shared" si="2"/>
        <v>2.75</v>
      </c>
      <c r="Y14" s="58">
        <f t="shared" si="3"/>
        <v>31.79190751445087</v>
      </c>
      <c r="Z14" s="57">
        <v>900</v>
      </c>
      <c r="AA14" s="57">
        <v>900</v>
      </c>
      <c r="AB14" s="57">
        <v>900</v>
      </c>
      <c r="AC14" s="57">
        <v>900</v>
      </c>
      <c r="AD14" s="57">
        <v>52</v>
      </c>
      <c r="AE14" s="57">
        <v>56</v>
      </c>
      <c r="AF14" s="57">
        <v>56</v>
      </c>
      <c r="AG14" s="57">
        <v>56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9">
        <v>150000</v>
      </c>
      <c r="BA14" s="59">
        <v>466400</v>
      </c>
      <c r="BB14" s="57">
        <v>0</v>
      </c>
      <c r="BC14" s="59">
        <v>625600</v>
      </c>
      <c r="BD14" s="57">
        <v>0</v>
      </c>
      <c r="BE14" s="57">
        <v>0</v>
      </c>
      <c r="BF14" s="57">
        <v>0</v>
      </c>
      <c r="BG14" s="57">
        <v>0</v>
      </c>
      <c r="BH14" s="59">
        <v>10000</v>
      </c>
      <c r="BI14" s="57">
        <v>0</v>
      </c>
      <c r="BJ14" s="57">
        <v>0</v>
      </c>
      <c r="BK14" s="57">
        <v>0</v>
      </c>
      <c r="BL14" s="59">
        <v>352446</v>
      </c>
      <c r="BM14" s="59">
        <v>560000</v>
      </c>
      <c r="BN14" s="57">
        <v>0</v>
      </c>
      <c r="BO14" s="59">
        <v>480618</v>
      </c>
      <c r="BP14" s="59">
        <v>320160</v>
      </c>
      <c r="BQ14" s="59">
        <v>340000</v>
      </c>
      <c r="BR14" s="57">
        <v>0</v>
      </c>
      <c r="BS14" s="59">
        <v>340000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/>
      <c r="CC14" s="57"/>
      <c r="CD14" s="57">
        <v>0</v>
      </c>
      <c r="CE14" s="57">
        <v>0</v>
      </c>
      <c r="CF14" s="59">
        <v>2460000</v>
      </c>
      <c r="CG14" s="59">
        <v>877187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9">
        <v>310964</v>
      </c>
      <c r="CQ14" s="59">
        <v>150000</v>
      </c>
      <c r="CR14" s="57">
        <v>0</v>
      </c>
      <c r="CS14" s="59">
        <v>100000</v>
      </c>
      <c r="CT14" s="60">
        <v>2460000</v>
      </c>
      <c r="CU14" s="60">
        <v>100000</v>
      </c>
      <c r="CV14" s="60">
        <v>100000</v>
      </c>
      <c r="CW14" s="60">
        <v>100000</v>
      </c>
      <c r="CX14" s="59">
        <v>1143570</v>
      </c>
      <c r="CY14" s="59">
        <v>1516400</v>
      </c>
      <c r="CZ14" s="59">
        <v>4883405</v>
      </c>
      <c r="DA14" s="59">
        <v>150000</v>
      </c>
      <c r="DB14" s="59">
        <v>466400</v>
      </c>
      <c r="DC14" s="59">
        <v>625600</v>
      </c>
      <c r="DD14" s="59">
        <v>1083400</v>
      </c>
      <c r="DE14" s="61">
        <v>1125600</v>
      </c>
      <c r="DF14" s="62" t="s">
        <v>854</v>
      </c>
      <c r="DG14" s="63">
        <f>AE14</f>
        <v>56</v>
      </c>
      <c r="DH14" s="64">
        <v>65000</v>
      </c>
      <c r="DI14" s="65">
        <f>DH14</f>
        <v>65000</v>
      </c>
      <c r="DJ14" s="66">
        <f t="shared" si="4"/>
        <v>3640000</v>
      </c>
      <c r="DK14" s="66">
        <f t="shared" si="5"/>
        <v>3640000</v>
      </c>
      <c r="DL14" s="66">
        <f t="shared" si="6"/>
        <v>3640000</v>
      </c>
      <c r="DM14" s="67">
        <f t="shared" si="7"/>
        <v>728000</v>
      </c>
      <c r="DN14" s="68" t="s">
        <v>2</v>
      </c>
      <c r="DO14" s="63"/>
      <c r="DP14" s="50"/>
      <c r="DQ14" s="50"/>
      <c r="DR14" s="50"/>
      <c r="DS14" s="50"/>
      <c r="DT14" s="50"/>
      <c r="DU14" s="50"/>
      <c r="DV14" s="70" t="s">
        <v>13</v>
      </c>
      <c r="DW14" s="70"/>
      <c r="DX14" s="71">
        <v>0</v>
      </c>
    </row>
    <row r="15" spans="1:128" ht="30" customHeight="1">
      <c r="A15" s="3" t="s">
        <v>568</v>
      </c>
      <c r="B15" s="53" t="s">
        <v>569</v>
      </c>
      <c r="C15" s="53" t="s">
        <v>562</v>
      </c>
      <c r="D15" s="54" t="s">
        <v>563</v>
      </c>
      <c r="E15" s="55" t="s">
        <v>567</v>
      </c>
      <c r="F15" s="56">
        <v>33604</v>
      </c>
      <c r="G15" s="55" t="s">
        <v>548</v>
      </c>
      <c r="H15" s="55" t="s">
        <v>549</v>
      </c>
      <c r="I15" s="55" t="s">
        <v>550</v>
      </c>
      <c r="J15" s="55" t="s">
        <v>517</v>
      </c>
      <c r="K15" s="55" t="s">
        <v>518</v>
      </c>
      <c r="L15" s="55" t="s">
        <v>552</v>
      </c>
      <c r="M15" s="57">
        <v>0</v>
      </c>
      <c r="N15" s="57">
        <v>0</v>
      </c>
      <c r="O15" s="57">
        <v>0</v>
      </c>
      <c r="P15" s="57">
        <v>0</v>
      </c>
      <c r="Q15" s="57">
        <v>11.6</v>
      </c>
      <c r="R15" s="57">
        <v>6</v>
      </c>
      <c r="S15" s="57">
        <v>0</v>
      </c>
      <c r="T15" s="57">
        <v>0</v>
      </c>
      <c r="U15" s="57"/>
      <c r="V15" s="57">
        <f t="shared" si="0"/>
        <v>17.6</v>
      </c>
      <c r="W15" s="57">
        <f t="shared" si="1"/>
        <v>11.6</v>
      </c>
      <c r="X15" s="57">
        <f t="shared" si="2"/>
        <v>6</v>
      </c>
      <c r="Y15" s="58">
        <f t="shared" si="3"/>
        <v>34.090909090909086</v>
      </c>
      <c r="Z15" s="57">
        <v>222</v>
      </c>
      <c r="AA15" s="57">
        <v>200</v>
      </c>
      <c r="AB15" s="57">
        <v>200</v>
      </c>
      <c r="AC15" s="57">
        <v>200</v>
      </c>
      <c r="AD15" s="57">
        <v>108</v>
      </c>
      <c r="AE15" s="57">
        <v>108</v>
      </c>
      <c r="AF15" s="57">
        <v>108</v>
      </c>
      <c r="AG15" s="57">
        <v>108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9">
        <v>450000</v>
      </c>
      <c r="BA15" s="59">
        <v>650000</v>
      </c>
      <c r="BB15" s="57">
        <v>0</v>
      </c>
      <c r="BC15" s="59">
        <v>996000</v>
      </c>
      <c r="BD15" s="57">
        <v>0</v>
      </c>
      <c r="BE15" s="57">
        <v>0</v>
      </c>
      <c r="BF15" s="57">
        <v>0</v>
      </c>
      <c r="BG15" s="57">
        <v>0</v>
      </c>
      <c r="BH15" s="59">
        <v>106800</v>
      </c>
      <c r="BI15" s="59">
        <v>100000</v>
      </c>
      <c r="BJ15" s="57">
        <v>0</v>
      </c>
      <c r="BK15" s="59">
        <v>300000</v>
      </c>
      <c r="BL15" s="59">
        <v>3074622</v>
      </c>
      <c r="BM15" s="59">
        <v>4030000</v>
      </c>
      <c r="BN15" s="57">
        <v>0</v>
      </c>
      <c r="BO15" s="59">
        <v>105930</v>
      </c>
      <c r="BP15" s="59">
        <v>3086005</v>
      </c>
      <c r="BQ15" s="59">
        <v>3000000</v>
      </c>
      <c r="BR15" s="57">
        <v>0</v>
      </c>
      <c r="BS15" s="59">
        <v>3030000</v>
      </c>
      <c r="BT15" s="57">
        <v>0</v>
      </c>
      <c r="BU15" s="57">
        <v>0</v>
      </c>
      <c r="BV15" s="57">
        <v>0</v>
      </c>
      <c r="BW15" s="57">
        <v>0</v>
      </c>
      <c r="BX15" s="59">
        <v>125653</v>
      </c>
      <c r="BY15" s="59">
        <v>130000</v>
      </c>
      <c r="BZ15" s="57">
        <v>0</v>
      </c>
      <c r="CA15" s="59">
        <v>135000</v>
      </c>
      <c r="CB15" s="59"/>
      <c r="CC15" s="59"/>
      <c r="CD15" s="59">
        <v>6023000</v>
      </c>
      <c r="CE15" s="59">
        <v>5420000</v>
      </c>
      <c r="CF15" s="59">
        <v>6233000</v>
      </c>
      <c r="CG15" s="59">
        <v>2951076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9">
        <v>2591800</v>
      </c>
      <c r="CQ15" s="59">
        <v>1767180</v>
      </c>
      <c r="CR15" s="57">
        <v>0</v>
      </c>
      <c r="CS15" s="59">
        <v>1570000</v>
      </c>
      <c r="CT15" s="60">
        <v>6233000</v>
      </c>
      <c r="CU15" s="60">
        <v>1570000</v>
      </c>
      <c r="CV15" s="60">
        <v>1570000</v>
      </c>
      <c r="CW15" s="60">
        <v>1570000</v>
      </c>
      <c r="CX15" s="59">
        <v>14857880</v>
      </c>
      <c r="CY15" s="59">
        <v>14370000</v>
      </c>
      <c r="CZ15" s="59">
        <v>15321006</v>
      </c>
      <c r="DA15" s="59">
        <v>450000</v>
      </c>
      <c r="DB15" s="59">
        <v>650000</v>
      </c>
      <c r="DC15" s="59">
        <v>996000</v>
      </c>
      <c r="DD15" s="59">
        <v>1476000</v>
      </c>
      <c r="DE15" s="61">
        <v>1496000</v>
      </c>
      <c r="DF15" s="62" t="s">
        <v>854</v>
      </c>
      <c r="DG15" s="63">
        <f>AE15</f>
        <v>108</v>
      </c>
      <c r="DH15" s="64">
        <v>81000</v>
      </c>
      <c r="DI15" s="65">
        <f aca="true" t="shared" si="8" ref="DI15:DI21">DH15</f>
        <v>81000</v>
      </c>
      <c r="DJ15" s="66">
        <f t="shared" si="4"/>
        <v>8748000</v>
      </c>
      <c r="DK15" s="66">
        <f t="shared" si="5"/>
        <v>8748000</v>
      </c>
      <c r="DL15" s="66">
        <f t="shared" si="6"/>
        <v>8748000</v>
      </c>
      <c r="DM15" s="67">
        <f t="shared" si="7"/>
        <v>1749600</v>
      </c>
      <c r="DN15" s="68" t="s">
        <v>3</v>
      </c>
      <c r="DO15" s="63"/>
      <c r="DP15" s="50"/>
      <c r="DQ15" s="50"/>
      <c r="DR15" s="50"/>
      <c r="DS15" s="50"/>
      <c r="DT15" s="50"/>
      <c r="DU15" s="50"/>
      <c r="DV15" s="69">
        <v>995000</v>
      </c>
      <c r="DW15" s="70"/>
      <c r="DX15" s="71">
        <v>0</v>
      </c>
    </row>
    <row r="16" spans="1:128" ht="30" customHeight="1">
      <c r="A16" s="3" t="s">
        <v>570</v>
      </c>
      <c r="B16" s="53" t="s">
        <v>571</v>
      </c>
      <c r="C16" s="53" t="s">
        <v>572</v>
      </c>
      <c r="D16" s="54" t="s">
        <v>573</v>
      </c>
      <c r="E16" s="55" t="s">
        <v>574</v>
      </c>
      <c r="F16" s="56">
        <v>39322</v>
      </c>
      <c r="G16" s="55" t="s">
        <v>505</v>
      </c>
      <c r="H16" s="55" t="s">
        <v>506</v>
      </c>
      <c r="I16" s="55" t="s">
        <v>507</v>
      </c>
      <c r="J16" s="55" t="s">
        <v>508</v>
      </c>
      <c r="K16" s="55" t="s">
        <v>509</v>
      </c>
      <c r="L16" s="55" t="s">
        <v>527</v>
      </c>
      <c r="M16" s="57">
        <v>4.4</v>
      </c>
      <c r="N16" s="57">
        <v>0.3</v>
      </c>
      <c r="O16" s="57">
        <v>6.88</v>
      </c>
      <c r="P16" s="57">
        <v>0.27</v>
      </c>
      <c r="Q16" s="57">
        <v>6.13</v>
      </c>
      <c r="R16" s="57">
        <v>3.6</v>
      </c>
      <c r="S16" s="57">
        <v>1</v>
      </c>
      <c r="T16" s="57">
        <v>0.45</v>
      </c>
      <c r="U16" s="57">
        <v>300</v>
      </c>
      <c r="V16" s="57">
        <f t="shared" si="0"/>
        <v>21.580000000000002</v>
      </c>
      <c r="W16" s="57">
        <f t="shared" si="1"/>
        <v>17.41</v>
      </c>
      <c r="X16" s="57">
        <f t="shared" si="2"/>
        <v>4.17</v>
      </c>
      <c r="Y16" s="58">
        <f t="shared" si="3"/>
        <v>19.323447636700646</v>
      </c>
      <c r="Z16" s="57">
        <v>108</v>
      </c>
      <c r="AA16" s="57">
        <v>110</v>
      </c>
      <c r="AB16" s="57">
        <v>112</v>
      </c>
      <c r="AC16" s="57">
        <v>112</v>
      </c>
      <c r="AD16" s="57"/>
      <c r="AE16" s="57"/>
      <c r="AF16" s="57"/>
      <c r="AG16" s="57"/>
      <c r="AH16" s="57"/>
      <c r="AI16" s="57"/>
      <c r="AJ16" s="57"/>
      <c r="AK16" s="57"/>
      <c r="AL16" s="59">
        <v>20200</v>
      </c>
      <c r="AM16" s="59">
        <v>21000</v>
      </c>
      <c r="AN16" s="59">
        <v>21500</v>
      </c>
      <c r="AO16" s="59">
        <v>21500</v>
      </c>
      <c r="AP16" s="57"/>
      <c r="AQ16" s="57"/>
      <c r="AR16" s="57"/>
      <c r="AS16" s="57"/>
      <c r="AT16" s="57">
        <v>5</v>
      </c>
      <c r="AU16" s="57">
        <v>32</v>
      </c>
      <c r="AV16" s="57">
        <v>44</v>
      </c>
      <c r="AW16" s="57">
        <v>26</v>
      </c>
      <c r="AX16" s="57">
        <v>3</v>
      </c>
      <c r="AY16" s="57">
        <v>110</v>
      </c>
      <c r="AZ16" s="59">
        <v>1001200</v>
      </c>
      <c r="BA16" s="59">
        <v>690800</v>
      </c>
      <c r="BB16" s="57">
        <v>0</v>
      </c>
      <c r="BC16" s="59">
        <v>959210</v>
      </c>
      <c r="BD16" s="59">
        <v>110000</v>
      </c>
      <c r="BE16" s="59">
        <v>105000</v>
      </c>
      <c r="BF16" s="57">
        <v>0</v>
      </c>
      <c r="BG16" s="59">
        <v>80000</v>
      </c>
      <c r="BH16" s="59">
        <v>120000</v>
      </c>
      <c r="BI16" s="59">
        <v>190000</v>
      </c>
      <c r="BJ16" s="57">
        <v>0</v>
      </c>
      <c r="BK16" s="59">
        <v>135000</v>
      </c>
      <c r="BL16" s="57">
        <v>0</v>
      </c>
      <c r="BM16" s="57">
        <v>0</v>
      </c>
      <c r="BN16" s="57">
        <v>0</v>
      </c>
      <c r="BO16" s="57">
        <v>0</v>
      </c>
      <c r="BP16" s="59">
        <v>970000</v>
      </c>
      <c r="BQ16" s="59">
        <v>1420000</v>
      </c>
      <c r="BR16" s="57">
        <v>0</v>
      </c>
      <c r="BS16" s="59">
        <v>1350000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72">
        <f>80*AM16</f>
        <v>1680000</v>
      </c>
      <c r="CC16" s="57"/>
      <c r="CD16" s="59">
        <v>3014000</v>
      </c>
      <c r="CE16" s="59">
        <v>2748000</v>
      </c>
      <c r="CF16" s="59">
        <v>2966000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9">
        <v>734861</v>
      </c>
      <c r="CQ16" s="59">
        <v>466988</v>
      </c>
      <c r="CR16" s="57">
        <v>0</v>
      </c>
      <c r="CS16" s="59">
        <v>520000</v>
      </c>
      <c r="CT16" s="60">
        <v>2966000</v>
      </c>
      <c r="CU16" s="60">
        <v>520000</v>
      </c>
      <c r="CV16" s="60">
        <v>520000</v>
      </c>
      <c r="CW16" s="60">
        <v>520000</v>
      </c>
      <c r="CX16" s="59">
        <v>5950061</v>
      </c>
      <c r="CY16" s="59">
        <v>5620788</v>
      </c>
      <c r="CZ16" s="59">
        <v>6010210</v>
      </c>
      <c r="DA16" s="59">
        <v>1001200</v>
      </c>
      <c r="DB16" s="59">
        <v>690800</v>
      </c>
      <c r="DC16" s="59">
        <v>959210</v>
      </c>
      <c r="DD16" s="59">
        <v>1077100</v>
      </c>
      <c r="DE16" s="61">
        <v>1077100</v>
      </c>
      <c r="DF16" s="62" t="s">
        <v>856</v>
      </c>
      <c r="DG16" s="75">
        <f>AM16</f>
        <v>21000</v>
      </c>
      <c r="DH16" s="64">
        <v>350</v>
      </c>
      <c r="DI16" s="65">
        <f t="shared" si="8"/>
        <v>350</v>
      </c>
      <c r="DJ16" s="66">
        <f t="shared" si="4"/>
        <v>7350000</v>
      </c>
      <c r="DK16" s="66">
        <f t="shared" si="5"/>
        <v>5670000</v>
      </c>
      <c r="DL16" s="66">
        <f t="shared" si="6"/>
        <v>5670000</v>
      </c>
      <c r="DM16" s="67">
        <f t="shared" si="7"/>
        <v>1134000</v>
      </c>
      <c r="DN16" s="68" t="s">
        <v>5</v>
      </c>
      <c r="DO16" s="63"/>
      <c r="DP16" s="50"/>
      <c r="DQ16" s="50"/>
      <c r="DR16" s="50"/>
      <c r="DS16" s="50"/>
      <c r="DT16" s="50"/>
      <c r="DU16" s="50"/>
      <c r="DV16" s="69">
        <v>950000</v>
      </c>
      <c r="DW16" s="70"/>
      <c r="DX16" s="71">
        <v>0</v>
      </c>
    </row>
    <row r="17" spans="1:130" ht="38.25" customHeight="1">
      <c r="A17" s="3" t="s">
        <v>575</v>
      </c>
      <c r="B17" s="53" t="s">
        <v>576</v>
      </c>
      <c r="C17" s="53" t="s">
        <v>577</v>
      </c>
      <c r="D17" s="54" t="s">
        <v>578</v>
      </c>
      <c r="E17" s="55" t="s">
        <v>579</v>
      </c>
      <c r="F17" s="56">
        <v>39326</v>
      </c>
      <c r="G17" s="55" t="s">
        <v>505</v>
      </c>
      <c r="H17" s="55" t="s">
        <v>506</v>
      </c>
      <c r="I17" s="55" t="s">
        <v>507</v>
      </c>
      <c r="J17" s="55" t="s">
        <v>508</v>
      </c>
      <c r="K17" s="55" t="s">
        <v>509</v>
      </c>
      <c r="L17" s="55" t="s">
        <v>580</v>
      </c>
      <c r="M17" s="57">
        <v>1</v>
      </c>
      <c r="N17" s="57">
        <v>0</v>
      </c>
      <c r="O17" s="57">
        <v>3.44</v>
      </c>
      <c r="P17" s="57">
        <v>0</v>
      </c>
      <c r="Q17" s="57">
        <v>5</v>
      </c>
      <c r="R17" s="57">
        <v>0.4</v>
      </c>
      <c r="S17" s="57">
        <v>0</v>
      </c>
      <c r="T17" s="57">
        <v>0</v>
      </c>
      <c r="U17" s="57">
        <v>150</v>
      </c>
      <c r="V17" s="57">
        <f t="shared" si="0"/>
        <v>9.84</v>
      </c>
      <c r="W17" s="57">
        <f t="shared" si="1"/>
        <v>9.44</v>
      </c>
      <c r="X17" s="57">
        <f t="shared" si="2"/>
        <v>0.4</v>
      </c>
      <c r="Y17" s="58">
        <f t="shared" si="3"/>
        <v>4.065040650406504</v>
      </c>
      <c r="Z17" s="57">
        <v>119</v>
      </c>
      <c r="AA17" s="57">
        <v>125</v>
      </c>
      <c r="AB17" s="57">
        <v>125</v>
      </c>
      <c r="AC17" s="57">
        <v>125</v>
      </c>
      <c r="AD17" s="57"/>
      <c r="AE17" s="57"/>
      <c r="AF17" s="57"/>
      <c r="AG17" s="57"/>
      <c r="AH17" s="57"/>
      <c r="AI17" s="57"/>
      <c r="AJ17" s="57"/>
      <c r="AK17" s="57"/>
      <c r="AL17" s="59">
        <v>9050</v>
      </c>
      <c r="AM17" s="59">
        <v>9120</v>
      </c>
      <c r="AN17" s="59">
        <v>9120</v>
      </c>
      <c r="AO17" s="59">
        <v>9120</v>
      </c>
      <c r="AP17" s="57"/>
      <c r="AQ17" s="57"/>
      <c r="AR17" s="57"/>
      <c r="AS17" s="57"/>
      <c r="AT17" s="57">
        <v>0</v>
      </c>
      <c r="AU17" s="57">
        <v>14</v>
      </c>
      <c r="AV17" s="57">
        <v>92</v>
      </c>
      <c r="AW17" s="57">
        <v>19</v>
      </c>
      <c r="AX17" s="57">
        <v>0</v>
      </c>
      <c r="AY17" s="57">
        <v>125</v>
      </c>
      <c r="AZ17" s="59">
        <v>415000</v>
      </c>
      <c r="BA17" s="59">
        <v>340800</v>
      </c>
      <c r="BB17" s="57">
        <v>0</v>
      </c>
      <c r="BC17" s="59">
        <v>450000</v>
      </c>
      <c r="BD17" s="57">
        <v>0</v>
      </c>
      <c r="BE17" s="57">
        <v>0</v>
      </c>
      <c r="BF17" s="57">
        <v>0</v>
      </c>
      <c r="BG17" s="57">
        <v>0</v>
      </c>
      <c r="BH17" s="59">
        <v>135000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9">
        <v>280012</v>
      </c>
      <c r="BQ17" s="59">
        <v>290795</v>
      </c>
      <c r="BR17" s="59">
        <v>300000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72">
        <f>80*AM17</f>
        <v>729600</v>
      </c>
      <c r="CC17" s="57"/>
      <c r="CD17" s="59">
        <v>1680000</v>
      </c>
      <c r="CE17" s="59">
        <v>1778000</v>
      </c>
      <c r="CF17" s="59">
        <v>1939000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9">
        <v>49798</v>
      </c>
      <c r="CQ17" s="59">
        <v>160000</v>
      </c>
      <c r="CR17" s="59">
        <v>200000</v>
      </c>
      <c r="CS17" s="57">
        <v>0</v>
      </c>
      <c r="CT17" s="60">
        <v>2439000</v>
      </c>
      <c r="CU17" s="74">
        <v>0</v>
      </c>
      <c r="CV17" s="74">
        <v>0</v>
      </c>
      <c r="CW17" s="74">
        <v>0</v>
      </c>
      <c r="CX17" s="59">
        <v>2559810</v>
      </c>
      <c r="CY17" s="59">
        <v>2544797</v>
      </c>
      <c r="CZ17" s="59">
        <v>2889000</v>
      </c>
      <c r="DA17" s="59">
        <v>415000</v>
      </c>
      <c r="DB17" s="59">
        <v>340800</v>
      </c>
      <c r="DC17" s="59">
        <v>450000</v>
      </c>
      <c r="DD17" s="59">
        <v>450000</v>
      </c>
      <c r="DE17" s="61">
        <v>450000</v>
      </c>
      <c r="DF17" s="62" t="s">
        <v>856</v>
      </c>
      <c r="DG17" s="75">
        <f>AM17</f>
        <v>9120</v>
      </c>
      <c r="DH17" s="64">
        <v>350</v>
      </c>
      <c r="DI17" s="65">
        <f t="shared" si="8"/>
        <v>350</v>
      </c>
      <c r="DJ17" s="66">
        <f t="shared" si="4"/>
        <v>3192000</v>
      </c>
      <c r="DK17" s="66">
        <f t="shared" si="5"/>
        <v>2462400</v>
      </c>
      <c r="DL17" s="66">
        <f t="shared" si="6"/>
        <v>2462400</v>
      </c>
      <c r="DM17" s="67">
        <f t="shared" si="7"/>
        <v>492480</v>
      </c>
      <c r="DN17" s="68" t="s">
        <v>878</v>
      </c>
      <c r="DO17" s="63"/>
      <c r="DP17" s="50"/>
      <c r="DQ17" s="50"/>
      <c r="DR17" s="50"/>
      <c r="DS17" s="50"/>
      <c r="DT17" s="50"/>
      <c r="DU17" s="50"/>
      <c r="DV17" s="70" t="s">
        <v>12</v>
      </c>
      <c r="DW17" s="70"/>
      <c r="DX17" s="78">
        <v>150000</v>
      </c>
      <c r="DZ17" s="9"/>
    </row>
    <row r="18" spans="1:128" ht="38.25" customHeight="1">
      <c r="A18" s="3" t="s">
        <v>581</v>
      </c>
      <c r="B18" s="53" t="s">
        <v>582</v>
      </c>
      <c r="C18" s="53" t="s">
        <v>577</v>
      </c>
      <c r="D18" s="54" t="s">
        <v>578</v>
      </c>
      <c r="E18" s="55" t="s">
        <v>583</v>
      </c>
      <c r="F18" s="56">
        <v>39811</v>
      </c>
      <c r="G18" s="55" t="s">
        <v>505</v>
      </c>
      <c r="H18" s="55" t="s">
        <v>506</v>
      </c>
      <c r="I18" s="55" t="s">
        <v>507</v>
      </c>
      <c r="J18" s="55" t="s">
        <v>584</v>
      </c>
      <c r="K18" s="55" t="s">
        <v>518</v>
      </c>
      <c r="L18" s="55" t="s">
        <v>580</v>
      </c>
      <c r="M18" s="57">
        <v>0</v>
      </c>
      <c r="N18" s="57">
        <v>0</v>
      </c>
      <c r="O18" s="57">
        <v>0.31</v>
      </c>
      <c r="P18" s="57">
        <v>0</v>
      </c>
      <c r="Q18" s="57">
        <v>1.2</v>
      </c>
      <c r="R18" s="57">
        <v>0.2</v>
      </c>
      <c r="S18" s="57">
        <v>0</v>
      </c>
      <c r="T18" s="57">
        <v>0</v>
      </c>
      <c r="U18" s="57"/>
      <c r="V18" s="57">
        <f t="shared" si="0"/>
        <v>1.71</v>
      </c>
      <c r="W18" s="57">
        <f t="shared" si="1"/>
        <v>1.51</v>
      </c>
      <c r="X18" s="57">
        <f t="shared" si="2"/>
        <v>0.2</v>
      </c>
      <c r="Y18" s="58">
        <f t="shared" si="3"/>
        <v>11.695906432748538</v>
      </c>
      <c r="Z18" s="57">
        <v>4</v>
      </c>
      <c r="AA18" s="57">
        <v>4</v>
      </c>
      <c r="AB18" s="57">
        <v>4</v>
      </c>
      <c r="AC18" s="57">
        <v>4</v>
      </c>
      <c r="AD18" s="57">
        <v>4</v>
      </c>
      <c r="AE18" s="57">
        <v>4</v>
      </c>
      <c r="AF18" s="57">
        <v>4</v>
      </c>
      <c r="AG18" s="57">
        <v>4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0</v>
      </c>
      <c r="AU18" s="57">
        <v>1</v>
      </c>
      <c r="AV18" s="57">
        <v>0</v>
      </c>
      <c r="AW18" s="57">
        <v>0</v>
      </c>
      <c r="AX18" s="57">
        <v>3</v>
      </c>
      <c r="AY18" s="57">
        <v>4</v>
      </c>
      <c r="AZ18" s="59">
        <v>144700</v>
      </c>
      <c r="BA18" s="59">
        <v>102800</v>
      </c>
      <c r="BB18" s="57">
        <v>0</v>
      </c>
      <c r="BC18" s="59">
        <v>350000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9">
        <v>19605</v>
      </c>
      <c r="BU18" s="59">
        <v>63820</v>
      </c>
      <c r="BV18" s="59">
        <v>90000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72">
        <f>4000*12*AE18</f>
        <v>192000</v>
      </c>
      <c r="CC18" s="57"/>
      <c r="CD18" s="59">
        <v>219000</v>
      </c>
      <c r="CE18" s="59">
        <v>494000</v>
      </c>
      <c r="CF18" s="59">
        <v>107000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9">
        <v>38988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9">
        <v>30000</v>
      </c>
      <c r="CS18" s="59">
        <v>93000</v>
      </c>
      <c r="CT18" s="60">
        <v>227000</v>
      </c>
      <c r="CU18" s="60">
        <v>93000</v>
      </c>
      <c r="CV18" s="60">
        <v>93000</v>
      </c>
      <c r="CW18" s="60">
        <v>93000</v>
      </c>
      <c r="CX18" s="59">
        <v>422293</v>
      </c>
      <c r="CY18" s="59">
        <v>660620</v>
      </c>
      <c r="CZ18" s="59">
        <v>670000</v>
      </c>
      <c r="DA18" s="59">
        <v>144700</v>
      </c>
      <c r="DB18" s="59">
        <v>102800</v>
      </c>
      <c r="DC18" s="59">
        <v>350000</v>
      </c>
      <c r="DD18" s="59">
        <v>350000</v>
      </c>
      <c r="DE18" s="61">
        <v>350000</v>
      </c>
      <c r="DF18" s="62" t="s">
        <v>854</v>
      </c>
      <c r="DG18" s="63">
        <f>AE18</f>
        <v>4</v>
      </c>
      <c r="DH18" s="64">
        <v>260000</v>
      </c>
      <c r="DI18" s="65">
        <f t="shared" si="8"/>
        <v>260000</v>
      </c>
      <c r="DJ18" s="66">
        <f t="shared" si="4"/>
        <v>1040000</v>
      </c>
      <c r="DK18" s="66">
        <f t="shared" si="5"/>
        <v>848000</v>
      </c>
      <c r="DL18" s="66">
        <f t="shared" si="6"/>
        <v>848000</v>
      </c>
      <c r="DM18" s="67">
        <f t="shared" si="7"/>
        <v>169600</v>
      </c>
      <c r="DN18" s="68" t="s">
        <v>888</v>
      </c>
      <c r="DO18" s="63"/>
      <c r="DP18" s="50"/>
      <c r="DQ18" s="50"/>
      <c r="DR18" s="50"/>
      <c r="DS18" s="50"/>
      <c r="DT18" s="50"/>
      <c r="DU18" s="50"/>
      <c r="DV18" s="70" t="s">
        <v>12</v>
      </c>
      <c r="DW18" s="70"/>
      <c r="DX18" s="71">
        <v>0</v>
      </c>
    </row>
    <row r="19" spans="1:128" ht="38.25">
      <c r="A19" s="3" t="s">
        <v>585</v>
      </c>
      <c r="B19" s="53" t="s">
        <v>586</v>
      </c>
      <c r="C19" s="53" t="s">
        <v>577</v>
      </c>
      <c r="D19" s="54" t="s">
        <v>578</v>
      </c>
      <c r="E19" s="55" t="s">
        <v>587</v>
      </c>
      <c r="F19" s="56">
        <v>37865</v>
      </c>
      <c r="G19" s="55" t="s">
        <v>505</v>
      </c>
      <c r="H19" s="55" t="s">
        <v>506</v>
      </c>
      <c r="I19" s="55" t="s">
        <v>516</v>
      </c>
      <c r="J19" s="55" t="s">
        <v>588</v>
      </c>
      <c r="K19" s="55" t="s">
        <v>534</v>
      </c>
      <c r="L19" s="55" t="s">
        <v>580</v>
      </c>
      <c r="M19" s="57">
        <v>0</v>
      </c>
      <c r="N19" s="57">
        <v>0</v>
      </c>
      <c r="O19" s="57">
        <v>0.63</v>
      </c>
      <c r="P19" s="57">
        <v>0.06</v>
      </c>
      <c r="Q19" s="57">
        <v>7.6</v>
      </c>
      <c r="R19" s="57">
        <v>0.9</v>
      </c>
      <c r="S19" s="57">
        <v>0</v>
      </c>
      <c r="T19" s="57">
        <v>0</v>
      </c>
      <c r="U19" s="57"/>
      <c r="V19" s="57">
        <f t="shared" si="0"/>
        <v>9.19</v>
      </c>
      <c r="W19" s="57">
        <f t="shared" si="1"/>
        <v>8.23</v>
      </c>
      <c r="X19" s="57">
        <f t="shared" si="2"/>
        <v>0.96</v>
      </c>
      <c r="Y19" s="58">
        <f t="shared" si="3"/>
        <v>10.44613710554951</v>
      </c>
      <c r="Z19" s="57">
        <v>228</v>
      </c>
      <c r="AA19" s="57">
        <v>220</v>
      </c>
      <c r="AB19" s="57">
        <v>220</v>
      </c>
      <c r="AC19" s="57">
        <v>220</v>
      </c>
      <c r="AD19" s="57"/>
      <c r="AE19" s="57"/>
      <c r="AF19" s="57"/>
      <c r="AG19" s="57"/>
      <c r="AH19" s="57"/>
      <c r="AI19" s="57"/>
      <c r="AJ19" s="57"/>
      <c r="AK19" s="57"/>
      <c r="AL19" s="59">
        <v>8630</v>
      </c>
      <c r="AM19" s="59">
        <v>8328</v>
      </c>
      <c r="AN19" s="59">
        <v>8328</v>
      </c>
      <c r="AO19" s="59">
        <v>8328</v>
      </c>
      <c r="AP19" s="57"/>
      <c r="AQ19" s="57"/>
      <c r="AR19" s="57"/>
      <c r="AS19" s="57"/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9">
        <v>153900</v>
      </c>
      <c r="BA19" s="59">
        <v>505100</v>
      </c>
      <c r="BB19" s="57">
        <v>0</v>
      </c>
      <c r="BC19" s="59">
        <v>700000</v>
      </c>
      <c r="BD19" s="57">
        <v>0</v>
      </c>
      <c r="BE19" s="57">
        <v>0</v>
      </c>
      <c r="BF19" s="57">
        <v>0</v>
      </c>
      <c r="BG19" s="57">
        <v>0</v>
      </c>
      <c r="BH19" s="59">
        <v>42500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/>
      <c r="CC19" s="57"/>
      <c r="CD19" s="59">
        <v>1728000</v>
      </c>
      <c r="CE19" s="59">
        <v>1511000</v>
      </c>
      <c r="CF19" s="59">
        <v>1637000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9">
        <v>576249</v>
      </c>
      <c r="CQ19" s="59">
        <v>1444336</v>
      </c>
      <c r="CR19" s="59">
        <v>662303</v>
      </c>
      <c r="CS19" s="59">
        <v>650765</v>
      </c>
      <c r="CT19" s="60">
        <v>2299303</v>
      </c>
      <c r="CU19" s="60">
        <v>650765</v>
      </c>
      <c r="CV19" s="60">
        <v>650765</v>
      </c>
      <c r="CW19" s="60">
        <v>650765</v>
      </c>
      <c r="CX19" s="59">
        <v>2500649</v>
      </c>
      <c r="CY19" s="59">
        <v>3460436</v>
      </c>
      <c r="CZ19" s="59">
        <v>3650068</v>
      </c>
      <c r="DA19" s="59">
        <v>153900</v>
      </c>
      <c r="DB19" s="59">
        <v>505100</v>
      </c>
      <c r="DC19" s="59">
        <v>700000</v>
      </c>
      <c r="DD19" s="59">
        <v>700000</v>
      </c>
      <c r="DE19" s="61">
        <v>700000</v>
      </c>
      <c r="DF19" s="62" t="s">
        <v>855</v>
      </c>
      <c r="DG19" s="63">
        <f>V19</f>
        <v>9.19</v>
      </c>
      <c r="DH19" s="64">
        <v>320000</v>
      </c>
      <c r="DI19" s="65">
        <f t="shared" si="8"/>
        <v>320000</v>
      </c>
      <c r="DJ19" s="66">
        <f t="shared" si="4"/>
        <v>2940800</v>
      </c>
      <c r="DK19" s="66">
        <f t="shared" si="5"/>
        <v>2940800</v>
      </c>
      <c r="DL19" s="66">
        <f t="shared" si="6"/>
        <v>2940800</v>
      </c>
      <c r="DM19" s="67">
        <f t="shared" si="7"/>
        <v>588160</v>
      </c>
      <c r="DN19" s="63" t="s">
        <v>920</v>
      </c>
      <c r="DO19" s="73">
        <f>AM19/(W19*2080)</f>
        <v>0.48649406486587526</v>
      </c>
      <c r="DP19" s="50"/>
      <c r="DQ19" s="50"/>
      <c r="DR19" s="50"/>
      <c r="DS19" s="50"/>
      <c r="DT19" s="50"/>
      <c r="DU19" s="50"/>
      <c r="DV19" s="70" t="s">
        <v>12</v>
      </c>
      <c r="DW19" s="70"/>
      <c r="DX19" s="78">
        <v>280000</v>
      </c>
    </row>
    <row r="20" spans="1:128" ht="30" customHeight="1">
      <c r="A20" s="3" t="s">
        <v>589</v>
      </c>
      <c r="B20" s="53" t="s">
        <v>590</v>
      </c>
      <c r="C20" s="53" t="s">
        <v>591</v>
      </c>
      <c r="D20" s="54" t="s">
        <v>592</v>
      </c>
      <c r="E20" s="55" t="s">
        <v>593</v>
      </c>
      <c r="F20" s="56">
        <v>39328</v>
      </c>
      <c r="G20" s="55" t="s">
        <v>505</v>
      </c>
      <c r="H20" s="55" t="s">
        <v>506</v>
      </c>
      <c r="I20" s="55" t="s">
        <v>507</v>
      </c>
      <c r="J20" s="55" t="s">
        <v>584</v>
      </c>
      <c r="K20" s="55" t="s">
        <v>518</v>
      </c>
      <c r="L20" s="55" t="s">
        <v>594</v>
      </c>
      <c r="M20" s="57">
        <v>4.5</v>
      </c>
      <c r="N20" s="57">
        <v>0</v>
      </c>
      <c r="O20" s="57">
        <v>0</v>
      </c>
      <c r="P20" s="57">
        <v>0</v>
      </c>
      <c r="Q20" s="57">
        <v>6.67</v>
      </c>
      <c r="R20" s="57">
        <v>1.25</v>
      </c>
      <c r="S20" s="57">
        <v>0</v>
      </c>
      <c r="T20" s="57">
        <v>0</v>
      </c>
      <c r="U20" s="57"/>
      <c r="V20" s="57">
        <f t="shared" si="0"/>
        <v>12.42</v>
      </c>
      <c r="W20" s="57">
        <f t="shared" si="1"/>
        <v>11.17</v>
      </c>
      <c r="X20" s="57">
        <f t="shared" si="2"/>
        <v>1.25</v>
      </c>
      <c r="Y20" s="58">
        <f t="shared" si="3"/>
        <v>10.064412238325282</v>
      </c>
      <c r="Z20" s="57">
        <v>86</v>
      </c>
      <c r="AA20" s="57">
        <v>90</v>
      </c>
      <c r="AB20" s="57">
        <v>90</v>
      </c>
      <c r="AC20" s="57">
        <v>92</v>
      </c>
      <c r="AD20" s="57">
        <v>52</v>
      </c>
      <c r="AE20" s="57">
        <v>56</v>
      </c>
      <c r="AF20" s="57">
        <v>56</v>
      </c>
      <c r="AG20" s="57">
        <v>56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26</v>
      </c>
      <c r="AU20" s="57">
        <v>14</v>
      </c>
      <c r="AV20" s="57">
        <v>3</v>
      </c>
      <c r="AW20" s="57">
        <v>0</v>
      </c>
      <c r="AX20" s="57">
        <v>47</v>
      </c>
      <c r="AY20" s="57">
        <v>90</v>
      </c>
      <c r="AZ20" s="59">
        <v>340000</v>
      </c>
      <c r="BA20" s="59">
        <v>276000</v>
      </c>
      <c r="BB20" s="57">
        <v>0</v>
      </c>
      <c r="BC20" s="59">
        <v>300000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9">
        <v>300000</v>
      </c>
      <c r="BM20" s="57">
        <v>0</v>
      </c>
      <c r="BN20" s="57">
        <v>0</v>
      </c>
      <c r="BO20" s="59">
        <v>145000</v>
      </c>
      <c r="BP20" s="59">
        <v>1350000</v>
      </c>
      <c r="BQ20" s="59">
        <v>1203200</v>
      </c>
      <c r="BR20" s="57">
        <v>0</v>
      </c>
      <c r="BS20" s="59">
        <v>1100000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72">
        <f>4000*12*AE20</f>
        <v>2688000</v>
      </c>
      <c r="CC20" s="57"/>
      <c r="CD20" s="59">
        <v>1950000</v>
      </c>
      <c r="CE20" s="59">
        <v>2174000</v>
      </c>
      <c r="CF20" s="59">
        <v>2110000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9">
        <v>2099530</v>
      </c>
      <c r="CQ20" s="59">
        <v>2099530</v>
      </c>
      <c r="CR20" s="57">
        <v>0</v>
      </c>
      <c r="CS20" s="59">
        <v>699000</v>
      </c>
      <c r="CT20" s="60">
        <v>2110000</v>
      </c>
      <c r="CU20" s="60">
        <v>699000</v>
      </c>
      <c r="CV20" s="60">
        <v>699000</v>
      </c>
      <c r="CW20" s="60">
        <v>699000</v>
      </c>
      <c r="CX20" s="59">
        <v>5194717</v>
      </c>
      <c r="CY20" s="59">
        <v>4498013</v>
      </c>
      <c r="CZ20" s="59">
        <v>4354000</v>
      </c>
      <c r="DA20" s="59">
        <v>340000</v>
      </c>
      <c r="DB20" s="59">
        <v>276000</v>
      </c>
      <c r="DC20" s="59">
        <v>300000</v>
      </c>
      <c r="DD20" s="59">
        <v>310000</v>
      </c>
      <c r="DE20" s="61">
        <v>320000</v>
      </c>
      <c r="DF20" s="62" t="s">
        <v>854</v>
      </c>
      <c r="DG20" s="63">
        <f>AE20</f>
        <v>56</v>
      </c>
      <c r="DH20" s="64">
        <v>260000</v>
      </c>
      <c r="DI20" s="65">
        <f t="shared" si="8"/>
        <v>260000</v>
      </c>
      <c r="DJ20" s="66">
        <f t="shared" si="4"/>
        <v>14560000</v>
      </c>
      <c r="DK20" s="66">
        <f t="shared" si="5"/>
        <v>11872000</v>
      </c>
      <c r="DL20" s="66">
        <f t="shared" si="6"/>
        <v>11872000</v>
      </c>
      <c r="DM20" s="67">
        <f t="shared" si="7"/>
        <v>2374400</v>
      </c>
      <c r="DN20" s="68" t="s">
        <v>889</v>
      </c>
      <c r="DO20" s="63"/>
      <c r="DP20" s="50"/>
      <c r="DQ20" s="50"/>
      <c r="DR20" s="50"/>
      <c r="DS20" s="50"/>
      <c r="DT20" s="50"/>
      <c r="DU20" s="50"/>
      <c r="DV20" s="69">
        <v>300000</v>
      </c>
      <c r="DW20" s="70"/>
      <c r="DX20" s="71">
        <v>0</v>
      </c>
    </row>
    <row r="21" spans="1:128" ht="30" customHeight="1">
      <c r="A21" s="3" t="s">
        <v>595</v>
      </c>
      <c r="B21" s="53" t="s">
        <v>596</v>
      </c>
      <c r="C21" s="53" t="s">
        <v>591</v>
      </c>
      <c r="D21" s="54" t="s">
        <v>592</v>
      </c>
      <c r="E21" s="55" t="s">
        <v>597</v>
      </c>
      <c r="F21" s="56">
        <v>39328</v>
      </c>
      <c r="G21" s="55" t="s">
        <v>505</v>
      </c>
      <c r="H21" s="55" t="s">
        <v>506</v>
      </c>
      <c r="I21" s="55" t="s">
        <v>507</v>
      </c>
      <c r="J21" s="55" t="s">
        <v>598</v>
      </c>
      <c r="K21" s="55" t="s">
        <v>509</v>
      </c>
      <c r="L21" s="55" t="s">
        <v>594</v>
      </c>
      <c r="M21" s="57">
        <v>0</v>
      </c>
      <c r="N21" s="57">
        <v>0</v>
      </c>
      <c r="O21" s="57">
        <v>0</v>
      </c>
      <c r="P21" s="57">
        <v>0</v>
      </c>
      <c r="Q21" s="57">
        <v>3.33</v>
      </c>
      <c r="R21" s="57">
        <v>0.36</v>
      </c>
      <c r="S21" s="57">
        <v>0</v>
      </c>
      <c r="T21" s="57">
        <v>0</v>
      </c>
      <c r="U21" s="57"/>
      <c r="V21" s="57">
        <f t="shared" si="0"/>
        <v>3.69</v>
      </c>
      <c r="W21" s="57">
        <f t="shared" si="1"/>
        <v>3.33</v>
      </c>
      <c r="X21" s="57">
        <f t="shared" si="2"/>
        <v>0.36</v>
      </c>
      <c r="Y21" s="58">
        <f t="shared" si="3"/>
        <v>9.75609756097561</v>
      </c>
      <c r="Z21" s="57">
        <v>61</v>
      </c>
      <c r="AA21" s="57">
        <v>65</v>
      </c>
      <c r="AB21" s="57">
        <v>67</v>
      </c>
      <c r="AC21" s="57">
        <v>70</v>
      </c>
      <c r="AD21" s="57"/>
      <c r="AE21" s="57"/>
      <c r="AF21" s="57"/>
      <c r="AG21" s="57"/>
      <c r="AH21" s="57"/>
      <c r="AI21" s="57"/>
      <c r="AJ21" s="57"/>
      <c r="AK21" s="57"/>
      <c r="AL21" s="59">
        <v>1920</v>
      </c>
      <c r="AM21" s="59">
        <v>2700</v>
      </c>
      <c r="AN21" s="59">
        <v>2700</v>
      </c>
      <c r="AO21" s="59">
        <v>2700</v>
      </c>
      <c r="AP21" s="57"/>
      <c r="AQ21" s="57"/>
      <c r="AR21" s="57"/>
      <c r="AS21" s="57"/>
      <c r="AT21" s="57">
        <v>17</v>
      </c>
      <c r="AU21" s="57">
        <v>4</v>
      </c>
      <c r="AV21" s="57">
        <v>2</v>
      </c>
      <c r="AW21" s="57">
        <v>0</v>
      </c>
      <c r="AX21" s="57">
        <v>42</v>
      </c>
      <c r="AY21" s="57">
        <v>65</v>
      </c>
      <c r="AZ21" s="59">
        <v>75000</v>
      </c>
      <c r="BA21" s="59">
        <v>121000</v>
      </c>
      <c r="BB21" s="57">
        <v>0</v>
      </c>
      <c r="BC21" s="59">
        <v>199000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9">
        <v>85769</v>
      </c>
      <c r="BN21" s="57">
        <v>0</v>
      </c>
      <c r="BO21" s="59">
        <v>218000</v>
      </c>
      <c r="BP21" s="59">
        <v>103321</v>
      </c>
      <c r="BQ21" s="59">
        <v>100877</v>
      </c>
      <c r="BR21" s="57">
        <v>0</v>
      </c>
      <c r="BS21" s="59">
        <v>144000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72">
        <f>80*AM21</f>
        <v>216000</v>
      </c>
      <c r="CC21" s="57"/>
      <c r="CD21" s="59">
        <v>499000</v>
      </c>
      <c r="CE21" s="59">
        <v>662000</v>
      </c>
      <c r="CF21" s="59">
        <v>902000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9">
        <v>178695</v>
      </c>
      <c r="CQ21" s="59">
        <v>178695</v>
      </c>
      <c r="CR21" s="57">
        <v>0</v>
      </c>
      <c r="CS21" s="57">
        <v>0</v>
      </c>
      <c r="CT21" s="60">
        <v>902000</v>
      </c>
      <c r="CU21" s="74">
        <v>0</v>
      </c>
      <c r="CV21" s="74">
        <v>0</v>
      </c>
      <c r="CW21" s="74">
        <v>0</v>
      </c>
      <c r="CX21" s="59">
        <v>807282</v>
      </c>
      <c r="CY21" s="59">
        <v>1018380</v>
      </c>
      <c r="CZ21" s="59">
        <v>1463000</v>
      </c>
      <c r="DA21" s="59">
        <v>75000</v>
      </c>
      <c r="DB21" s="59">
        <v>121000</v>
      </c>
      <c r="DC21" s="59">
        <v>199000</v>
      </c>
      <c r="DD21" s="59">
        <v>204000</v>
      </c>
      <c r="DE21" s="61">
        <v>208000</v>
      </c>
      <c r="DF21" s="62" t="s">
        <v>855</v>
      </c>
      <c r="DG21" s="63">
        <f>V21</f>
        <v>3.69</v>
      </c>
      <c r="DH21" s="64">
        <v>375000</v>
      </c>
      <c r="DI21" s="65">
        <f t="shared" si="8"/>
        <v>375000</v>
      </c>
      <c r="DJ21" s="66">
        <f t="shared" si="4"/>
        <v>1383750</v>
      </c>
      <c r="DK21" s="66">
        <f t="shared" si="5"/>
        <v>1167750</v>
      </c>
      <c r="DL21" s="66">
        <f t="shared" si="6"/>
        <v>1167750</v>
      </c>
      <c r="DM21" s="67">
        <f t="shared" si="7"/>
        <v>233550</v>
      </c>
      <c r="DN21" s="79" t="s">
        <v>9</v>
      </c>
      <c r="DO21" s="63"/>
      <c r="DP21" s="50"/>
      <c r="DQ21" s="50"/>
      <c r="DR21" s="50"/>
      <c r="DS21" s="50"/>
      <c r="DT21" s="50"/>
      <c r="DU21" s="50"/>
      <c r="DV21" s="69">
        <v>199000</v>
      </c>
      <c r="DW21" s="70"/>
      <c r="DX21" s="71">
        <v>0</v>
      </c>
    </row>
    <row r="22" spans="1:128" ht="30" customHeight="1">
      <c r="A22" s="3" t="s">
        <v>924</v>
      </c>
      <c r="B22" s="53" t="s">
        <v>599</v>
      </c>
      <c r="C22" s="53" t="s">
        <v>600</v>
      </c>
      <c r="D22" s="54" t="s">
        <v>601</v>
      </c>
      <c r="E22" s="55" t="s">
        <v>602</v>
      </c>
      <c r="F22" s="56">
        <v>33604</v>
      </c>
      <c r="G22" s="55" t="s">
        <v>505</v>
      </c>
      <c r="H22" s="55" t="s">
        <v>506</v>
      </c>
      <c r="I22" s="55" t="s">
        <v>516</v>
      </c>
      <c r="J22" s="55" t="s">
        <v>533</v>
      </c>
      <c r="K22" s="55" t="s">
        <v>534</v>
      </c>
      <c r="L22" s="55" t="s">
        <v>535</v>
      </c>
      <c r="M22" s="57">
        <v>0</v>
      </c>
      <c r="N22" s="57">
        <v>0</v>
      </c>
      <c r="O22" s="57">
        <v>0</v>
      </c>
      <c r="P22" s="57">
        <v>0.47</v>
      </c>
      <c r="Q22" s="57">
        <v>0.9</v>
      </c>
      <c r="R22" s="57">
        <v>0.2</v>
      </c>
      <c r="S22" s="57">
        <v>0</v>
      </c>
      <c r="T22" s="57">
        <v>0</v>
      </c>
      <c r="U22" s="57"/>
      <c r="V22" s="57">
        <f t="shared" si="0"/>
        <v>1.57</v>
      </c>
      <c r="W22" s="57">
        <f t="shared" si="1"/>
        <v>0.9</v>
      </c>
      <c r="X22" s="57">
        <f t="shared" si="2"/>
        <v>0.6699999999999999</v>
      </c>
      <c r="Y22" s="58">
        <f t="shared" si="3"/>
        <v>42.67515923566879</v>
      </c>
      <c r="Z22" s="57">
        <v>409</v>
      </c>
      <c r="AA22" s="57">
        <v>400</v>
      </c>
      <c r="AB22" s="57">
        <v>420</v>
      </c>
      <c r="AC22" s="57">
        <v>430</v>
      </c>
      <c r="AD22" s="57"/>
      <c r="AE22" s="57"/>
      <c r="AF22" s="57"/>
      <c r="AG22" s="57"/>
      <c r="AH22" s="57"/>
      <c r="AI22" s="57"/>
      <c r="AJ22" s="57"/>
      <c r="AK22" s="57"/>
      <c r="AL22" s="57">
        <v>395</v>
      </c>
      <c r="AM22" s="57">
        <v>400</v>
      </c>
      <c r="AN22" s="57">
        <v>450</v>
      </c>
      <c r="AO22" s="57">
        <v>460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9">
        <v>51200</v>
      </c>
      <c r="BA22" s="59">
        <v>67300</v>
      </c>
      <c r="BB22" s="57">
        <v>0</v>
      </c>
      <c r="BC22" s="59">
        <v>580394</v>
      </c>
      <c r="BD22" s="59">
        <v>25000</v>
      </c>
      <c r="BE22" s="59">
        <v>20000</v>
      </c>
      <c r="BF22" s="57">
        <v>0</v>
      </c>
      <c r="BG22" s="59">
        <v>43500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/>
      <c r="CC22" s="57"/>
      <c r="CD22" s="59">
        <v>230000</v>
      </c>
      <c r="CE22" s="59">
        <v>237000</v>
      </c>
      <c r="CF22" s="59">
        <v>237000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9">
        <v>96000</v>
      </c>
      <c r="CQ22" s="59">
        <v>111285</v>
      </c>
      <c r="CR22" s="57">
        <v>0</v>
      </c>
      <c r="CS22" s="59">
        <v>83893</v>
      </c>
      <c r="CT22" s="60">
        <v>237000</v>
      </c>
      <c r="CU22" s="60">
        <v>83893</v>
      </c>
      <c r="CV22" s="60">
        <v>83893</v>
      </c>
      <c r="CW22" s="60">
        <v>83893</v>
      </c>
      <c r="CX22" s="59">
        <v>402200</v>
      </c>
      <c r="CY22" s="59">
        <v>435585</v>
      </c>
      <c r="CZ22" s="59">
        <v>944787</v>
      </c>
      <c r="DA22" s="59">
        <v>51200</v>
      </c>
      <c r="DB22" s="59">
        <v>67300</v>
      </c>
      <c r="DC22" s="59">
        <v>580394</v>
      </c>
      <c r="DD22" s="59">
        <v>609416</v>
      </c>
      <c r="DE22" s="61">
        <v>639887</v>
      </c>
      <c r="DF22" s="62" t="s">
        <v>855</v>
      </c>
      <c r="DG22" s="63">
        <f>V22</f>
        <v>1.57</v>
      </c>
      <c r="DH22" s="64">
        <v>300000</v>
      </c>
      <c r="DI22" s="65">
        <f>DH22-(DH22*0.1)</f>
        <v>270000</v>
      </c>
      <c r="DJ22" s="66">
        <f t="shared" si="4"/>
        <v>423900</v>
      </c>
      <c r="DK22" s="66">
        <f t="shared" si="5"/>
        <v>423900</v>
      </c>
      <c r="DL22" s="66">
        <f t="shared" si="6"/>
        <v>423900</v>
      </c>
      <c r="DM22" s="67">
        <f t="shared" si="7"/>
        <v>84780</v>
      </c>
      <c r="DN22" s="63" t="s">
        <v>905</v>
      </c>
      <c r="DO22" s="73">
        <f>AM22/(W22*2080)</f>
        <v>0.21367521367521367</v>
      </c>
      <c r="DP22" s="50" t="s">
        <v>871</v>
      </c>
      <c r="DQ22" s="50"/>
      <c r="DR22" s="50"/>
      <c r="DS22" s="50"/>
      <c r="DT22" s="50"/>
      <c r="DU22" s="50"/>
      <c r="DV22" s="70" t="s">
        <v>12</v>
      </c>
      <c r="DW22" s="70"/>
      <c r="DX22" s="71">
        <v>0</v>
      </c>
    </row>
    <row r="23" spans="1:128" ht="30" customHeight="1">
      <c r="A23" s="3" t="s">
        <v>603</v>
      </c>
      <c r="B23" s="53" t="s">
        <v>604</v>
      </c>
      <c r="C23" s="53" t="s">
        <v>605</v>
      </c>
      <c r="D23" s="54" t="s">
        <v>606</v>
      </c>
      <c r="E23" s="55" t="s">
        <v>607</v>
      </c>
      <c r="F23" s="56">
        <v>39356</v>
      </c>
      <c r="G23" s="55" t="s">
        <v>505</v>
      </c>
      <c r="H23" s="55" t="s">
        <v>506</v>
      </c>
      <c r="I23" s="55" t="s">
        <v>516</v>
      </c>
      <c r="J23" s="55" t="s">
        <v>533</v>
      </c>
      <c r="K23" s="55" t="s">
        <v>509</v>
      </c>
      <c r="L23" s="55" t="s">
        <v>535</v>
      </c>
      <c r="M23" s="57">
        <v>0.4</v>
      </c>
      <c r="N23" s="57">
        <v>1.3</v>
      </c>
      <c r="O23" s="57">
        <v>0.1</v>
      </c>
      <c r="P23" s="57">
        <v>0.1</v>
      </c>
      <c r="Q23" s="57">
        <v>0</v>
      </c>
      <c r="R23" s="57">
        <v>1</v>
      </c>
      <c r="S23" s="57">
        <v>0</v>
      </c>
      <c r="T23" s="57">
        <v>0</v>
      </c>
      <c r="U23" s="57"/>
      <c r="V23" s="57">
        <f t="shared" si="0"/>
        <v>2.9000000000000004</v>
      </c>
      <c r="W23" s="57">
        <f t="shared" si="1"/>
        <v>0.5</v>
      </c>
      <c r="X23" s="57">
        <f t="shared" si="2"/>
        <v>2.4000000000000004</v>
      </c>
      <c r="Y23" s="58">
        <f t="shared" si="3"/>
        <v>82.75862068965517</v>
      </c>
      <c r="Z23" s="59">
        <v>1040</v>
      </c>
      <c r="AA23" s="59">
        <v>1100</v>
      </c>
      <c r="AB23" s="59">
        <v>1100</v>
      </c>
      <c r="AC23" s="59">
        <v>1100</v>
      </c>
      <c r="AD23" s="57"/>
      <c r="AE23" s="57"/>
      <c r="AF23" s="57"/>
      <c r="AG23" s="57"/>
      <c r="AH23" s="57"/>
      <c r="AI23" s="57"/>
      <c r="AJ23" s="57"/>
      <c r="AK23" s="57"/>
      <c r="AL23" s="59">
        <v>1559</v>
      </c>
      <c r="AM23" s="59">
        <v>1600</v>
      </c>
      <c r="AN23" s="59">
        <v>1600</v>
      </c>
      <c r="AO23" s="59">
        <v>1600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0</v>
      </c>
      <c r="BA23" s="59">
        <v>220000</v>
      </c>
      <c r="BB23" s="57">
        <v>0</v>
      </c>
      <c r="BC23" s="59">
        <v>1197468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/>
      <c r="CC23" s="57"/>
      <c r="CD23" s="59">
        <v>1600000</v>
      </c>
      <c r="CE23" s="59">
        <v>1400000</v>
      </c>
      <c r="CF23" s="59">
        <v>1224000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0">
        <v>1224000</v>
      </c>
      <c r="CU23" s="74">
        <v>0</v>
      </c>
      <c r="CV23" s="74">
        <v>0</v>
      </c>
      <c r="CW23" s="74">
        <v>0</v>
      </c>
      <c r="CX23" s="59">
        <v>1600000</v>
      </c>
      <c r="CY23" s="59">
        <v>1620000</v>
      </c>
      <c r="CZ23" s="59">
        <v>2421468</v>
      </c>
      <c r="DA23" s="57">
        <v>0</v>
      </c>
      <c r="DB23" s="59">
        <v>220000</v>
      </c>
      <c r="DC23" s="59">
        <v>1197468</v>
      </c>
      <c r="DD23" s="59">
        <v>1197468</v>
      </c>
      <c r="DE23" s="61">
        <v>1197466</v>
      </c>
      <c r="DF23" s="62" t="s">
        <v>855</v>
      </c>
      <c r="DG23" s="63">
        <f>V23</f>
        <v>2.9000000000000004</v>
      </c>
      <c r="DH23" s="64">
        <v>300000</v>
      </c>
      <c r="DI23" s="65">
        <f>DH23-(DH23*0.1)</f>
        <v>270000</v>
      </c>
      <c r="DJ23" s="66">
        <f t="shared" si="4"/>
        <v>783000.0000000001</v>
      </c>
      <c r="DK23" s="66">
        <f t="shared" si="5"/>
        <v>783000.0000000001</v>
      </c>
      <c r="DL23" s="66">
        <f t="shared" si="6"/>
        <v>783000.0000000001</v>
      </c>
      <c r="DM23" s="67">
        <f t="shared" si="7"/>
        <v>156600.00000000003</v>
      </c>
      <c r="DN23" s="63" t="s">
        <v>906</v>
      </c>
      <c r="DO23" s="73">
        <f>AM23/(W23*2080)</f>
        <v>1.5384615384615385</v>
      </c>
      <c r="DP23" s="50" t="s">
        <v>868</v>
      </c>
      <c r="DQ23" s="50"/>
      <c r="DR23" s="50"/>
      <c r="DS23" s="50"/>
      <c r="DT23" s="50"/>
      <c r="DU23" s="50"/>
      <c r="DV23" s="70" t="s">
        <v>12</v>
      </c>
      <c r="DW23" s="70"/>
      <c r="DX23" s="71">
        <v>0</v>
      </c>
    </row>
    <row r="24" spans="1:128" ht="30" customHeight="1">
      <c r="A24" s="3" t="s">
        <v>608</v>
      </c>
      <c r="B24" s="53" t="s">
        <v>609</v>
      </c>
      <c r="C24" s="53" t="s">
        <v>610</v>
      </c>
      <c r="D24" s="54" t="s">
        <v>611</v>
      </c>
      <c r="E24" s="55" t="s">
        <v>612</v>
      </c>
      <c r="F24" s="56">
        <v>39448</v>
      </c>
      <c r="G24" s="55" t="s">
        <v>505</v>
      </c>
      <c r="H24" s="55" t="s">
        <v>506</v>
      </c>
      <c r="I24" s="55" t="s">
        <v>516</v>
      </c>
      <c r="J24" s="55" t="s">
        <v>517</v>
      </c>
      <c r="K24" s="55" t="s">
        <v>518</v>
      </c>
      <c r="L24" s="55" t="s">
        <v>580</v>
      </c>
      <c r="M24" s="57">
        <v>0</v>
      </c>
      <c r="N24" s="57">
        <v>0</v>
      </c>
      <c r="O24" s="57">
        <v>0.5</v>
      </c>
      <c r="P24" s="57">
        <v>2.66</v>
      </c>
      <c r="Q24" s="57">
        <v>1.75</v>
      </c>
      <c r="R24" s="57">
        <v>2.4</v>
      </c>
      <c r="S24" s="57">
        <v>1</v>
      </c>
      <c r="T24" s="57">
        <v>0.5</v>
      </c>
      <c r="U24" s="57"/>
      <c r="V24" s="57">
        <f t="shared" si="0"/>
        <v>7.3100000000000005</v>
      </c>
      <c r="W24" s="57">
        <f t="shared" si="1"/>
        <v>2.25</v>
      </c>
      <c r="X24" s="57">
        <f t="shared" si="2"/>
        <v>5.0600000000000005</v>
      </c>
      <c r="Y24" s="58">
        <f t="shared" si="3"/>
        <v>69.2202462380301</v>
      </c>
      <c r="Z24" s="57">
        <v>30</v>
      </c>
      <c r="AA24" s="57">
        <v>32</v>
      </c>
      <c r="AB24" s="57">
        <v>32</v>
      </c>
      <c r="AC24" s="57">
        <v>32</v>
      </c>
      <c r="AD24" s="57">
        <v>15</v>
      </c>
      <c r="AE24" s="57">
        <v>15</v>
      </c>
      <c r="AF24" s="57">
        <v>15</v>
      </c>
      <c r="AG24" s="57">
        <v>15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>
        <v>114600</v>
      </c>
      <c r="BA24" s="59">
        <v>630400</v>
      </c>
      <c r="BB24" s="57">
        <v>0</v>
      </c>
      <c r="BC24" s="59">
        <v>700000</v>
      </c>
      <c r="BD24" s="57">
        <v>0</v>
      </c>
      <c r="BE24" s="57">
        <v>0</v>
      </c>
      <c r="BF24" s="57">
        <v>0</v>
      </c>
      <c r="BG24" s="57">
        <v>0</v>
      </c>
      <c r="BH24" s="59">
        <v>20000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9">
        <v>295530</v>
      </c>
      <c r="BU24" s="59">
        <v>350360</v>
      </c>
      <c r="BV24" s="57">
        <v>0</v>
      </c>
      <c r="BW24" s="59">
        <v>400000</v>
      </c>
      <c r="BX24" s="57">
        <v>0</v>
      </c>
      <c r="BY24" s="57">
        <v>0</v>
      </c>
      <c r="BZ24" s="57">
        <v>0</v>
      </c>
      <c r="CA24" s="57">
        <v>0</v>
      </c>
      <c r="CB24" s="57"/>
      <c r="CC24" s="57"/>
      <c r="CD24" s="59">
        <v>1302000</v>
      </c>
      <c r="CE24" s="59">
        <v>1171000</v>
      </c>
      <c r="CF24" s="59">
        <v>1346000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9">
        <v>1066970</v>
      </c>
      <c r="CQ24" s="59">
        <v>1127084</v>
      </c>
      <c r="CR24" s="59">
        <v>760000</v>
      </c>
      <c r="CS24" s="59">
        <v>144841</v>
      </c>
      <c r="CT24" s="60">
        <v>2106000</v>
      </c>
      <c r="CU24" s="60">
        <v>144841</v>
      </c>
      <c r="CV24" s="60">
        <v>144841</v>
      </c>
      <c r="CW24" s="60">
        <v>144841</v>
      </c>
      <c r="CX24" s="59">
        <v>2799100</v>
      </c>
      <c r="CY24" s="59">
        <v>3278844</v>
      </c>
      <c r="CZ24" s="59">
        <v>3350841</v>
      </c>
      <c r="DA24" s="59">
        <v>114600</v>
      </c>
      <c r="DB24" s="59">
        <v>630400</v>
      </c>
      <c r="DC24" s="59">
        <v>700000</v>
      </c>
      <c r="DD24" s="59">
        <v>700000</v>
      </c>
      <c r="DE24" s="61">
        <v>700000</v>
      </c>
      <c r="DF24" s="62" t="s">
        <v>854</v>
      </c>
      <c r="DG24" s="63">
        <f>AE24</f>
        <v>15</v>
      </c>
      <c r="DH24" s="64">
        <v>110000</v>
      </c>
      <c r="DI24" s="65">
        <f>DH24-(DH24*0.1)</f>
        <v>99000</v>
      </c>
      <c r="DJ24" s="66">
        <f t="shared" si="4"/>
        <v>1485000</v>
      </c>
      <c r="DK24" s="66">
        <f t="shared" si="5"/>
        <v>1485000</v>
      </c>
      <c r="DL24" s="66">
        <f t="shared" si="6"/>
        <v>1485000</v>
      </c>
      <c r="DM24" s="67">
        <f t="shared" si="7"/>
        <v>297000</v>
      </c>
      <c r="DN24" s="68" t="s">
        <v>914</v>
      </c>
      <c r="DO24" s="63"/>
      <c r="DP24" s="50" t="s">
        <v>862</v>
      </c>
      <c r="DQ24" s="50"/>
      <c r="DR24" s="50"/>
      <c r="DS24" s="50"/>
      <c r="DT24" s="50"/>
      <c r="DU24" s="50"/>
      <c r="DV24" s="70" t="s">
        <v>12</v>
      </c>
      <c r="DW24" s="70"/>
      <c r="DX24" s="71">
        <v>0</v>
      </c>
    </row>
    <row r="25" spans="1:128" ht="30" customHeight="1">
      <c r="A25" s="3" t="s">
        <v>613</v>
      </c>
      <c r="B25" s="53" t="s">
        <v>614</v>
      </c>
      <c r="C25" s="53" t="s">
        <v>615</v>
      </c>
      <c r="D25" s="54" t="s">
        <v>616</v>
      </c>
      <c r="E25" s="55" t="s">
        <v>617</v>
      </c>
      <c r="F25" s="56">
        <v>40403</v>
      </c>
      <c r="G25" s="55" t="s">
        <v>505</v>
      </c>
      <c r="H25" s="55" t="s">
        <v>506</v>
      </c>
      <c r="I25" s="55" t="s">
        <v>516</v>
      </c>
      <c r="J25" s="55" t="s">
        <v>533</v>
      </c>
      <c r="K25" s="55" t="s">
        <v>509</v>
      </c>
      <c r="L25" s="55" t="s">
        <v>535</v>
      </c>
      <c r="M25" s="57">
        <v>0.2</v>
      </c>
      <c r="N25" s="57">
        <v>0.7</v>
      </c>
      <c r="O25" s="57">
        <v>1.12</v>
      </c>
      <c r="P25" s="57">
        <v>0.2</v>
      </c>
      <c r="Q25" s="57">
        <v>2.5</v>
      </c>
      <c r="R25" s="57">
        <v>0.53</v>
      </c>
      <c r="S25" s="57">
        <v>0</v>
      </c>
      <c r="T25" s="57">
        <v>0</v>
      </c>
      <c r="U25" s="57"/>
      <c r="V25" s="57">
        <f t="shared" si="0"/>
        <v>5.250000000000001</v>
      </c>
      <c r="W25" s="57">
        <f t="shared" si="1"/>
        <v>3.8200000000000003</v>
      </c>
      <c r="X25" s="57">
        <f t="shared" si="2"/>
        <v>1.43</v>
      </c>
      <c r="Y25" s="58">
        <f t="shared" si="3"/>
        <v>27.238095238095234</v>
      </c>
      <c r="Z25" s="57">
        <v>300</v>
      </c>
      <c r="AA25" s="57">
        <v>450</v>
      </c>
      <c r="AB25" s="57">
        <v>450</v>
      </c>
      <c r="AC25" s="57">
        <v>450</v>
      </c>
      <c r="AD25" s="57"/>
      <c r="AE25" s="57"/>
      <c r="AF25" s="57"/>
      <c r="AG25" s="57"/>
      <c r="AH25" s="57"/>
      <c r="AI25" s="57"/>
      <c r="AJ25" s="57"/>
      <c r="AK25" s="57"/>
      <c r="AL25" s="57">
        <v>875</v>
      </c>
      <c r="AM25" s="59">
        <v>1250</v>
      </c>
      <c r="AN25" s="59">
        <v>1250</v>
      </c>
      <c r="AO25" s="59">
        <v>1250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>
        <v>50000</v>
      </c>
      <c r="BA25" s="59">
        <v>91800</v>
      </c>
      <c r="BB25" s="57">
        <v>0</v>
      </c>
      <c r="BC25" s="59">
        <v>190000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/>
      <c r="CC25" s="57"/>
      <c r="CD25" s="57">
        <v>0</v>
      </c>
      <c r="CE25" s="57">
        <v>0</v>
      </c>
      <c r="CF25" s="57">
        <v>0</v>
      </c>
      <c r="CG25" s="59">
        <v>1648414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9">
        <v>540200</v>
      </c>
      <c r="CQ25" s="59">
        <v>402267</v>
      </c>
      <c r="CR25" s="59">
        <v>20000</v>
      </c>
      <c r="CS25" s="59">
        <v>550000</v>
      </c>
      <c r="CT25" s="60">
        <v>20000</v>
      </c>
      <c r="CU25" s="60">
        <v>550000</v>
      </c>
      <c r="CV25" s="60">
        <v>550000</v>
      </c>
      <c r="CW25" s="60">
        <v>550000</v>
      </c>
      <c r="CX25" s="59">
        <v>561200</v>
      </c>
      <c r="CY25" s="59">
        <v>494067</v>
      </c>
      <c r="CZ25" s="59">
        <v>2408414</v>
      </c>
      <c r="DA25" s="59">
        <v>50000</v>
      </c>
      <c r="DB25" s="59">
        <v>91800</v>
      </c>
      <c r="DC25" s="59">
        <v>190000</v>
      </c>
      <c r="DD25" s="59">
        <v>305900</v>
      </c>
      <c r="DE25" s="61">
        <v>310900</v>
      </c>
      <c r="DF25" s="62" t="s">
        <v>855</v>
      </c>
      <c r="DG25" s="63">
        <f>V25</f>
        <v>5.250000000000001</v>
      </c>
      <c r="DH25" s="64">
        <v>300000</v>
      </c>
      <c r="DI25" s="65">
        <f>DH25-(DH25*0.1)</f>
        <v>270000</v>
      </c>
      <c r="DJ25" s="66">
        <f t="shared" si="4"/>
        <v>1417500.0000000002</v>
      </c>
      <c r="DK25" s="66">
        <f t="shared" si="5"/>
        <v>1417500.0000000002</v>
      </c>
      <c r="DL25" s="66">
        <f t="shared" si="6"/>
        <v>1417500.0000000002</v>
      </c>
      <c r="DM25" s="67">
        <f t="shared" si="7"/>
        <v>283500.00000000006</v>
      </c>
      <c r="DN25" s="63" t="s">
        <v>907</v>
      </c>
      <c r="DO25" s="73">
        <f>AM25/(W25*2080)</f>
        <v>0.15731977446637133</v>
      </c>
      <c r="DP25" s="50" t="s">
        <v>872</v>
      </c>
      <c r="DQ25" s="50"/>
      <c r="DR25" s="50"/>
      <c r="DS25" s="50"/>
      <c r="DT25" s="50"/>
      <c r="DU25" s="50"/>
      <c r="DV25" s="70" t="s">
        <v>12</v>
      </c>
      <c r="DW25" s="70"/>
      <c r="DX25" s="78">
        <v>100000</v>
      </c>
    </row>
    <row r="26" spans="1:128" ht="30" customHeight="1">
      <c r="A26" s="3" t="s">
        <v>618</v>
      </c>
      <c r="B26" s="53" t="s">
        <v>619</v>
      </c>
      <c r="C26" s="53" t="s">
        <v>615</v>
      </c>
      <c r="D26" s="54" t="s">
        <v>616</v>
      </c>
      <c r="E26" s="55" t="s">
        <v>620</v>
      </c>
      <c r="F26" s="56">
        <v>34335</v>
      </c>
      <c r="G26" s="55" t="s">
        <v>505</v>
      </c>
      <c r="H26" s="55" t="s">
        <v>506</v>
      </c>
      <c r="I26" s="55" t="s">
        <v>516</v>
      </c>
      <c r="J26" s="55" t="s">
        <v>533</v>
      </c>
      <c r="K26" s="55" t="s">
        <v>534</v>
      </c>
      <c r="L26" s="55" t="s">
        <v>535</v>
      </c>
      <c r="M26" s="57">
        <v>0.1</v>
      </c>
      <c r="N26" s="57">
        <v>0.2</v>
      </c>
      <c r="O26" s="57">
        <v>0.03</v>
      </c>
      <c r="P26" s="57">
        <v>0.08</v>
      </c>
      <c r="Q26" s="57">
        <v>1</v>
      </c>
      <c r="R26" s="57">
        <v>0.5</v>
      </c>
      <c r="S26" s="57">
        <v>0</v>
      </c>
      <c r="T26" s="57">
        <v>0</v>
      </c>
      <c r="U26" s="57"/>
      <c r="V26" s="57">
        <f t="shared" si="0"/>
        <v>1.9100000000000001</v>
      </c>
      <c r="W26" s="57">
        <f t="shared" si="1"/>
        <v>1.13</v>
      </c>
      <c r="X26" s="57">
        <f t="shared" si="2"/>
        <v>0.78</v>
      </c>
      <c r="Y26" s="58">
        <f t="shared" si="3"/>
        <v>40.83769633507853</v>
      </c>
      <c r="Z26" s="57">
        <v>141</v>
      </c>
      <c r="AA26" s="57">
        <v>176</v>
      </c>
      <c r="AB26" s="57">
        <v>176</v>
      </c>
      <c r="AC26" s="57">
        <v>176</v>
      </c>
      <c r="AD26" s="57"/>
      <c r="AE26" s="57"/>
      <c r="AF26" s="57"/>
      <c r="AG26" s="57"/>
      <c r="AH26" s="57"/>
      <c r="AI26" s="57"/>
      <c r="AJ26" s="57"/>
      <c r="AK26" s="57"/>
      <c r="AL26" s="57">
        <v>875</v>
      </c>
      <c r="AM26" s="59">
        <v>1250</v>
      </c>
      <c r="AN26" s="59">
        <v>1250</v>
      </c>
      <c r="AO26" s="59">
        <v>1250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>
        <v>0</v>
      </c>
      <c r="BA26" s="59">
        <v>200000</v>
      </c>
      <c r="BB26" s="57">
        <v>0</v>
      </c>
      <c r="BC26" s="59">
        <v>280903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9">
        <v>10883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/>
      <c r="CC26" s="57"/>
      <c r="CD26" s="59">
        <v>703000</v>
      </c>
      <c r="CE26" s="59">
        <v>425000</v>
      </c>
      <c r="CF26" s="59">
        <v>425000</v>
      </c>
      <c r="CG26" s="59">
        <v>86784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9">
        <v>22059</v>
      </c>
      <c r="CQ26" s="59">
        <v>22059</v>
      </c>
      <c r="CR26" s="59">
        <v>238000</v>
      </c>
      <c r="CS26" s="57">
        <v>0</v>
      </c>
      <c r="CT26" s="60">
        <v>663000</v>
      </c>
      <c r="CU26" s="74">
        <v>0</v>
      </c>
      <c r="CV26" s="74">
        <v>0</v>
      </c>
      <c r="CW26" s="74">
        <v>0</v>
      </c>
      <c r="CX26" s="59">
        <v>703250</v>
      </c>
      <c r="CY26" s="59">
        <v>657692</v>
      </c>
      <c r="CZ26" s="59">
        <v>1280687</v>
      </c>
      <c r="DA26" s="57">
        <v>0</v>
      </c>
      <c r="DB26" s="59">
        <v>200000</v>
      </c>
      <c r="DC26" s="59">
        <v>280903</v>
      </c>
      <c r="DD26" s="59">
        <v>280903</v>
      </c>
      <c r="DE26" s="61">
        <v>280903</v>
      </c>
      <c r="DF26" s="62" t="s">
        <v>855</v>
      </c>
      <c r="DG26" s="63">
        <f>V26</f>
        <v>1.9100000000000001</v>
      </c>
      <c r="DH26" s="64">
        <v>300000</v>
      </c>
      <c r="DI26" s="65">
        <f>DH26-(DH26*0.1)+(DH26*0.2)</f>
        <v>330000</v>
      </c>
      <c r="DJ26" s="66">
        <f t="shared" si="4"/>
        <v>630300</v>
      </c>
      <c r="DK26" s="66">
        <f t="shared" si="5"/>
        <v>630300</v>
      </c>
      <c r="DL26" s="66">
        <f t="shared" si="6"/>
        <v>630300</v>
      </c>
      <c r="DM26" s="67">
        <f t="shared" si="7"/>
        <v>126060</v>
      </c>
      <c r="DN26" s="63" t="s">
        <v>7</v>
      </c>
      <c r="DO26" s="73">
        <f>AM26/(W26*2080)</f>
        <v>0.5318243703199457</v>
      </c>
      <c r="DP26" s="80" t="s">
        <v>866</v>
      </c>
      <c r="DQ26" s="50"/>
      <c r="DR26" s="50"/>
      <c r="DS26" s="50"/>
      <c r="DT26" s="50"/>
      <c r="DU26" s="50"/>
      <c r="DV26" s="69">
        <v>125000</v>
      </c>
      <c r="DW26" s="70"/>
      <c r="DX26" s="71">
        <v>0</v>
      </c>
    </row>
    <row r="27" spans="1:128" ht="35.25" customHeight="1">
      <c r="A27" s="3" t="s">
        <v>621</v>
      </c>
      <c r="B27" s="53" t="s">
        <v>622</v>
      </c>
      <c r="C27" s="53" t="s">
        <v>623</v>
      </c>
      <c r="D27" s="54" t="s">
        <v>624</v>
      </c>
      <c r="E27" s="55" t="s">
        <v>625</v>
      </c>
      <c r="F27" s="56">
        <v>39386</v>
      </c>
      <c r="G27" s="55" t="s">
        <v>505</v>
      </c>
      <c r="H27" s="55" t="s">
        <v>506</v>
      </c>
      <c r="I27" s="55" t="s">
        <v>507</v>
      </c>
      <c r="J27" s="55" t="s">
        <v>508</v>
      </c>
      <c r="K27" s="55" t="s">
        <v>509</v>
      </c>
      <c r="L27" s="55" t="s">
        <v>510</v>
      </c>
      <c r="M27" s="57">
        <v>0</v>
      </c>
      <c r="N27" s="57">
        <v>0</v>
      </c>
      <c r="O27" s="57">
        <v>0.16</v>
      </c>
      <c r="P27" s="57">
        <v>0.08</v>
      </c>
      <c r="Q27" s="57">
        <v>1.65</v>
      </c>
      <c r="R27" s="57">
        <v>0.2</v>
      </c>
      <c r="S27" s="57">
        <v>0</v>
      </c>
      <c r="T27" s="57">
        <v>0</v>
      </c>
      <c r="U27" s="57"/>
      <c r="V27" s="57">
        <f t="shared" si="0"/>
        <v>2.09</v>
      </c>
      <c r="W27" s="57">
        <f t="shared" si="1"/>
        <v>1.8099999999999998</v>
      </c>
      <c r="X27" s="57">
        <f t="shared" si="2"/>
        <v>0.28</v>
      </c>
      <c r="Y27" s="58">
        <f t="shared" si="3"/>
        <v>13.397129186602875</v>
      </c>
      <c r="Z27" s="57">
        <v>15</v>
      </c>
      <c r="AA27" s="57">
        <v>14</v>
      </c>
      <c r="AB27" s="57">
        <v>14</v>
      </c>
      <c r="AC27" s="57">
        <v>14</v>
      </c>
      <c r="AD27" s="57"/>
      <c r="AE27" s="57"/>
      <c r="AF27" s="57"/>
      <c r="AG27" s="57"/>
      <c r="AH27" s="57"/>
      <c r="AI27" s="57"/>
      <c r="AJ27" s="57"/>
      <c r="AK27" s="57"/>
      <c r="AL27" s="59">
        <v>1036</v>
      </c>
      <c r="AM27" s="59">
        <v>1130</v>
      </c>
      <c r="AN27" s="59">
        <v>1130</v>
      </c>
      <c r="AO27" s="59">
        <v>1130</v>
      </c>
      <c r="AP27" s="57"/>
      <c r="AQ27" s="57"/>
      <c r="AR27" s="57"/>
      <c r="AS27" s="57"/>
      <c r="AT27" s="57">
        <v>1</v>
      </c>
      <c r="AU27" s="57">
        <v>4</v>
      </c>
      <c r="AV27" s="57">
        <v>4</v>
      </c>
      <c r="AW27" s="57">
        <v>5</v>
      </c>
      <c r="AX27" s="57">
        <v>0</v>
      </c>
      <c r="AY27" s="57">
        <v>14</v>
      </c>
      <c r="AZ27" s="59">
        <v>80000</v>
      </c>
      <c r="BA27" s="59">
        <v>36800</v>
      </c>
      <c r="BB27" s="57">
        <v>0</v>
      </c>
      <c r="BC27" s="59">
        <v>170000</v>
      </c>
      <c r="BD27" s="57">
        <v>0</v>
      </c>
      <c r="BE27" s="57">
        <v>0</v>
      </c>
      <c r="BF27" s="57">
        <v>0</v>
      </c>
      <c r="BG27" s="57">
        <v>0</v>
      </c>
      <c r="BH27" s="59">
        <v>55000</v>
      </c>
      <c r="BI27" s="59">
        <v>50000</v>
      </c>
      <c r="BJ27" s="59">
        <v>50000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9">
        <v>65328</v>
      </c>
      <c r="BQ27" s="59">
        <v>75339</v>
      </c>
      <c r="BR27" s="57">
        <v>0</v>
      </c>
      <c r="BS27" s="59">
        <v>100000</v>
      </c>
      <c r="BT27" s="57">
        <v>0</v>
      </c>
      <c r="BU27" s="57">
        <v>0</v>
      </c>
      <c r="BV27" s="57">
        <v>0</v>
      </c>
      <c r="BW27" s="57">
        <v>0</v>
      </c>
      <c r="BX27" s="59">
        <v>4330</v>
      </c>
      <c r="BY27" s="59">
        <v>3990</v>
      </c>
      <c r="BZ27" s="57">
        <v>0</v>
      </c>
      <c r="CA27" s="59">
        <v>6000</v>
      </c>
      <c r="CB27" s="72">
        <f>80*AM27</f>
        <v>90400</v>
      </c>
      <c r="CC27" s="59"/>
      <c r="CD27" s="59">
        <v>292000</v>
      </c>
      <c r="CE27" s="59">
        <v>198000</v>
      </c>
      <c r="CF27" s="59">
        <v>217000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9">
        <v>73705</v>
      </c>
      <c r="CQ27" s="59">
        <v>71153</v>
      </c>
      <c r="CR27" s="57">
        <v>0</v>
      </c>
      <c r="CS27" s="59">
        <v>137000</v>
      </c>
      <c r="CT27" s="60">
        <v>267000</v>
      </c>
      <c r="CU27" s="60">
        <v>137000</v>
      </c>
      <c r="CV27" s="60">
        <v>137000</v>
      </c>
      <c r="CW27" s="60">
        <v>137000</v>
      </c>
      <c r="CX27" s="59">
        <v>529503</v>
      </c>
      <c r="CY27" s="59">
        <v>435282</v>
      </c>
      <c r="CZ27" s="59">
        <v>680000</v>
      </c>
      <c r="DA27" s="59">
        <v>80000</v>
      </c>
      <c r="DB27" s="59">
        <v>36800</v>
      </c>
      <c r="DC27" s="59">
        <v>170000</v>
      </c>
      <c r="DD27" s="59">
        <v>185000</v>
      </c>
      <c r="DE27" s="61">
        <v>185000</v>
      </c>
      <c r="DF27" s="62" t="s">
        <v>856</v>
      </c>
      <c r="DG27" s="75">
        <f>AM27</f>
        <v>1130</v>
      </c>
      <c r="DH27" s="64">
        <v>350</v>
      </c>
      <c r="DI27" s="65">
        <f>DH27</f>
        <v>350</v>
      </c>
      <c r="DJ27" s="66">
        <f t="shared" si="4"/>
        <v>395500</v>
      </c>
      <c r="DK27" s="66">
        <f t="shared" si="5"/>
        <v>305100</v>
      </c>
      <c r="DL27" s="66">
        <f t="shared" si="6"/>
        <v>305100</v>
      </c>
      <c r="DM27" s="67">
        <f t="shared" si="7"/>
        <v>61020</v>
      </c>
      <c r="DN27" s="68" t="s">
        <v>879</v>
      </c>
      <c r="DO27" s="63"/>
      <c r="DP27" s="50"/>
      <c r="DQ27" s="50"/>
      <c r="DR27" s="50"/>
      <c r="DS27" s="50"/>
      <c r="DT27" s="50"/>
      <c r="DU27" s="50"/>
      <c r="DV27" s="70" t="s">
        <v>12</v>
      </c>
      <c r="DW27" s="70"/>
      <c r="DX27" s="71">
        <v>0</v>
      </c>
    </row>
    <row r="28" spans="1:128" ht="30" customHeight="1">
      <c r="A28" s="3" t="s">
        <v>626</v>
      </c>
      <c r="B28" s="53" t="s">
        <v>627</v>
      </c>
      <c r="C28" s="53" t="s">
        <v>623</v>
      </c>
      <c r="D28" s="54" t="s">
        <v>624</v>
      </c>
      <c r="E28" s="55" t="s">
        <v>628</v>
      </c>
      <c r="F28" s="56">
        <v>39386</v>
      </c>
      <c r="G28" s="55" t="s">
        <v>505</v>
      </c>
      <c r="H28" s="55" t="s">
        <v>506</v>
      </c>
      <c r="I28" s="55" t="s">
        <v>507</v>
      </c>
      <c r="J28" s="55" t="s">
        <v>584</v>
      </c>
      <c r="K28" s="55" t="s">
        <v>518</v>
      </c>
      <c r="L28" s="55" t="s">
        <v>629</v>
      </c>
      <c r="M28" s="57">
        <v>0.5</v>
      </c>
      <c r="N28" s="57">
        <v>0</v>
      </c>
      <c r="O28" s="57">
        <v>0.16</v>
      </c>
      <c r="P28" s="57">
        <v>0</v>
      </c>
      <c r="Q28" s="57">
        <v>3.8</v>
      </c>
      <c r="R28" s="57">
        <v>0.4</v>
      </c>
      <c r="S28" s="57">
        <v>0</v>
      </c>
      <c r="T28" s="57">
        <v>0</v>
      </c>
      <c r="U28" s="57"/>
      <c r="V28" s="57">
        <f t="shared" si="0"/>
        <v>4.86</v>
      </c>
      <c r="W28" s="57">
        <f t="shared" si="1"/>
        <v>4.46</v>
      </c>
      <c r="X28" s="57">
        <f t="shared" si="2"/>
        <v>0.4</v>
      </c>
      <c r="Y28" s="58">
        <f t="shared" si="3"/>
        <v>8.23045267489712</v>
      </c>
      <c r="Z28" s="57">
        <v>5</v>
      </c>
      <c r="AA28" s="57">
        <v>6</v>
      </c>
      <c r="AB28" s="57">
        <v>6</v>
      </c>
      <c r="AC28" s="57">
        <v>6</v>
      </c>
      <c r="AD28" s="57">
        <v>5</v>
      </c>
      <c r="AE28" s="57">
        <v>6</v>
      </c>
      <c r="AF28" s="57">
        <v>6</v>
      </c>
      <c r="AG28" s="57">
        <v>6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3</v>
      </c>
      <c r="AU28" s="57">
        <v>2</v>
      </c>
      <c r="AV28" s="57">
        <v>1</v>
      </c>
      <c r="AW28" s="57">
        <v>0</v>
      </c>
      <c r="AX28" s="57">
        <v>0</v>
      </c>
      <c r="AY28" s="57">
        <v>6</v>
      </c>
      <c r="AZ28" s="59">
        <v>450000</v>
      </c>
      <c r="BA28" s="59">
        <v>286200</v>
      </c>
      <c r="BB28" s="57">
        <v>0</v>
      </c>
      <c r="BC28" s="59">
        <v>500000</v>
      </c>
      <c r="BD28" s="57">
        <v>0</v>
      </c>
      <c r="BE28" s="57">
        <v>0</v>
      </c>
      <c r="BF28" s="57">
        <v>0</v>
      </c>
      <c r="BG28" s="57">
        <v>0</v>
      </c>
      <c r="BH28" s="59">
        <v>60000</v>
      </c>
      <c r="BI28" s="59">
        <v>70000</v>
      </c>
      <c r="BJ28" s="57">
        <v>0</v>
      </c>
      <c r="BK28" s="59">
        <v>80000</v>
      </c>
      <c r="BL28" s="57">
        <v>0</v>
      </c>
      <c r="BM28" s="57">
        <v>0</v>
      </c>
      <c r="BN28" s="57">
        <v>0</v>
      </c>
      <c r="BO28" s="57">
        <v>0</v>
      </c>
      <c r="BP28" s="59">
        <v>204000</v>
      </c>
      <c r="BQ28" s="59">
        <v>209240</v>
      </c>
      <c r="BR28" s="57">
        <v>0</v>
      </c>
      <c r="BS28" s="59">
        <v>240000</v>
      </c>
      <c r="BT28" s="59">
        <v>270289</v>
      </c>
      <c r="BU28" s="59">
        <v>376826</v>
      </c>
      <c r="BV28" s="57">
        <v>0</v>
      </c>
      <c r="BW28" s="59">
        <v>410000</v>
      </c>
      <c r="BX28" s="57">
        <v>0</v>
      </c>
      <c r="BY28" s="57">
        <v>0</v>
      </c>
      <c r="BZ28" s="57">
        <v>0</v>
      </c>
      <c r="CA28" s="57">
        <v>0</v>
      </c>
      <c r="CB28" s="72">
        <f>4000*12*AE28</f>
        <v>288000</v>
      </c>
      <c r="CC28" s="57"/>
      <c r="CD28" s="59">
        <v>840000</v>
      </c>
      <c r="CE28" s="59">
        <v>771000</v>
      </c>
      <c r="CF28" s="59">
        <v>771000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9">
        <v>64540</v>
      </c>
      <c r="CQ28" s="59">
        <v>156605</v>
      </c>
      <c r="CR28" s="57">
        <v>0</v>
      </c>
      <c r="CS28" s="59">
        <v>57000</v>
      </c>
      <c r="CT28" s="60">
        <v>771000</v>
      </c>
      <c r="CU28" s="60">
        <v>57000</v>
      </c>
      <c r="CV28" s="60">
        <v>57000</v>
      </c>
      <c r="CW28" s="60">
        <v>57000</v>
      </c>
      <c r="CX28" s="59">
        <v>1888829</v>
      </c>
      <c r="CY28" s="59">
        <v>1867731</v>
      </c>
      <c r="CZ28" s="59">
        <v>2058000</v>
      </c>
      <c r="DA28" s="59">
        <v>450000</v>
      </c>
      <c r="DB28" s="59">
        <v>286200</v>
      </c>
      <c r="DC28" s="59">
        <v>500000</v>
      </c>
      <c r="DD28" s="59">
        <v>515000</v>
      </c>
      <c r="DE28" s="61">
        <v>530000</v>
      </c>
      <c r="DF28" s="62" t="s">
        <v>854</v>
      </c>
      <c r="DG28" s="63">
        <f>AE28</f>
        <v>6</v>
      </c>
      <c r="DH28" s="64">
        <v>260000</v>
      </c>
      <c r="DI28" s="65">
        <f aca="true" t="shared" si="9" ref="DI28:DI34">DH28</f>
        <v>260000</v>
      </c>
      <c r="DJ28" s="66">
        <f t="shared" si="4"/>
        <v>1560000</v>
      </c>
      <c r="DK28" s="66">
        <f t="shared" si="5"/>
        <v>1272000</v>
      </c>
      <c r="DL28" s="66">
        <f t="shared" si="6"/>
        <v>1272000</v>
      </c>
      <c r="DM28" s="67">
        <f t="shared" si="7"/>
        <v>254400</v>
      </c>
      <c r="DN28" s="68" t="s">
        <v>890</v>
      </c>
      <c r="DO28" s="63"/>
      <c r="DP28" s="50"/>
      <c r="DQ28" s="50"/>
      <c r="DR28" s="50"/>
      <c r="DS28" s="50"/>
      <c r="DT28" s="50"/>
      <c r="DU28" s="50"/>
      <c r="DV28" s="70" t="s">
        <v>12</v>
      </c>
      <c r="DW28" s="70"/>
      <c r="DX28" s="78">
        <v>0</v>
      </c>
    </row>
    <row r="29" spans="1:128" ht="30" customHeight="1">
      <c r="A29" s="3" t="s">
        <v>630</v>
      </c>
      <c r="B29" s="53" t="s">
        <v>631</v>
      </c>
      <c r="C29" s="53" t="s">
        <v>623</v>
      </c>
      <c r="D29" s="54" t="s">
        <v>624</v>
      </c>
      <c r="E29" s="55" t="s">
        <v>632</v>
      </c>
      <c r="F29" s="56">
        <v>39386</v>
      </c>
      <c r="G29" s="55" t="s">
        <v>505</v>
      </c>
      <c r="H29" s="55" t="s">
        <v>506</v>
      </c>
      <c r="I29" s="55" t="s">
        <v>507</v>
      </c>
      <c r="J29" s="55" t="s">
        <v>584</v>
      </c>
      <c r="K29" s="55" t="s">
        <v>518</v>
      </c>
      <c r="L29" s="55" t="s">
        <v>510</v>
      </c>
      <c r="M29" s="57">
        <v>0.5</v>
      </c>
      <c r="N29" s="57">
        <v>0</v>
      </c>
      <c r="O29" s="57">
        <v>0.16</v>
      </c>
      <c r="P29" s="57">
        <v>0.13</v>
      </c>
      <c r="Q29" s="57">
        <v>3.05</v>
      </c>
      <c r="R29" s="57">
        <v>0.4</v>
      </c>
      <c r="S29" s="57">
        <v>0</v>
      </c>
      <c r="T29" s="57">
        <v>0</v>
      </c>
      <c r="U29" s="57">
        <v>0</v>
      </c>
      <c r="V29" s="57">
        <f t="shared" si="0"/>
        <v>4.24</v>
      </c>
      <c r="W29" s="57">
        <f t="shared" si="1"/>
        <v>3.71</v>
      </c>
      <c r="X29" s="57">
        <f t="shared" si="2"/>
        <v>0.53</v>
      </c>
      <c r="Y29" s="58">
        <f t="shared" si="3"/>
        <v>12.5</v>
      </c>
      <c r="Z29" s="57">
        <v>3</v>
      </c>
      <c r="AA29" s="57">
        <v>4</v>
      </c>
      <c r="AB29" s="57">
        <v>6</v>
      </c>
      <c r="AC29" s="57">
        <v>6</v>
      </c>
      <c r="AD29" s="57">
        <v>2</v>
      </c>
      <c r="AE29" s="57">
        <v>3</v>
      </c>
      <c r="AF29" s="57">
        <v>5</v>
      </c>
      <c r="AG29" s="57">
        <v>5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>
        <v>0</v>
      </c>
      <c r="AU29" s="57">
        <v>2</v>
      </c>
      <c r="AV29" s="57">
        <v>1</v>
      </c>
      <c r="AW29" s="57">
        <v>1</v>
      </c>
      <c r="AX29" s="57">
        <v>0</v>
      </c>
      <c r="AY29" s="57">
        <v>4</v>
      </c>
      <c r="AZ29" s="59">
        <v>29400</v>
      </c>
      <c r="BA29" s="59">
        <v>255600</v>
      </c>
      <c r="BB29" s="57">
        <v>0</v>
      </c>
      <c r="BC29" s="59">
        <v>260000</v>
      </c>
      <c r="BD29" s="57">
        <v>0</v>
      </c>
      <c r="BE29" s="57">
        <v>0</v>
      </c>
      <c r="BF29" s="57">
        <v>0</v>
      </c>
      <c r="BG29" s="57">
        <v>0</v>
      </c>
      <c r="BH29" s="59">
        <v>120000</v>
      </c>
      <c r="BI29" s="59">
        <v>110000</v>
      </c>
      <c r="BJ29" s="59">
        <v>110000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9">
        <v>46373</v>
      </c>
      <c r="BQ29" s="59">
        <v>119375</v>
      </c>
      <c r="BR29" s="57">
        <v>0</v>
      </c>
      <c r="BS29" s="59">
        <v>130000</v>
      </c>
      <c r="BT29" s="59">
        <v>48437</v>
      </c>
      <c r="BU29" s="59">
        <v>51875</v>
      </c>
      <c r="BV29" s="57">
        <v>0</v>
      </c>
      <c r="BW29" s="59">
        <v>91000</v>
      </c>
      <c r="BX29" s="57">
        <v>0</v>
      </c>
      <c r="BY29" s="57">
        <v>0</v>
      </c>
      <c r="BZ29" s="57">
        <v>0</v>
      </c>
      <c r="CA29" s="57">
        <v>0</v>
      </c>
      <c r="CB29" s="72">
        <f>4000*12*AE29</f>
        <v>144000</v>
      </c>
      <c r="CC29" s="57"/>
      <c r="CD29" s="59">
        <v>438000</v>
      </c>
      <c r="CE29" s="59">
        <v>212000</v>
      </c>
      <c r="CF29" s="57">
        <v>0</v>
      </c>
      <c r="CG29" s="59">
        <v>500000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9">
        <v>79000</v>
      </c>
      <c r="CQ29" s="59">
        <v>100058</v>
      </c>
      <c r="CR29" s="59">
        <v>10000</v>
      </c>
      <c r="CS29" s="59">
        <v>39000</v>
      </c>
      <c r="CT29" s="60">
        <v>120000</v>
      </c>
      <c r="CU29" s="60">
        <v>39000</v>
      </c>
      <c r="CV29" s="60">
        <v>39000</v>
      </c>
      <c r="CW29" s="60">
        <v>39000</v>
      </c>
      <c r="CX29" s="59">
        <v>761210</v>
      </c>
      <c r="CY29" s="59">
        <v>848908</v>
      </c>
      <c r="CZ29" s="59">
        <v>1140000</v>
      </c>
      <c r="DA29" s="59">
        <v>29400</v>
      </c>
      <c r="DB29" s="59">
        <v>255600</v>
      </c>
      <c r="DC29" s="59">
        <v>260000</v>
      </c>
      <c r="DD29" s="59">
        <v>390000</v>
      </c>
      <c r="DE29" s="61">
        <v>390000</v>
      </c>
      <c r="DF29" s="62" t="s">
        <v>854</v>
      </c>
      <c r="DG29" s="63">
        <f>AE29</f>
        <v>3</v>
      </c>
      <c r="DH29" s="64">
        <v>260000</v>
      </c>
      <c r="DI29" s="65">
        <f t="shared" si="9"/>
        <v>260000</v>
      </c>
      <c r="DJ29" s="66">
        <f t="shared" si="4"/>
        <v>780000</v>
      </c>
      <c r="DK29" s="66">
        <f t="shared" si="5"/>
        <v>636000</v>
      </c>
      <c r="DL29" s="66">
        <f t="shared" si="6"/>
        <v>636000</v>
      </c>
      <c r="DM29" s="67">
        <f t="shared" si="7"/>
        <v>127200</v>
      </c>
      <c r="DN29" s="68" t="s">
        <v>891</v>
      </c>
      <c r="DO29" s="63"/>
      <c r="DP29" s="50" t="s">
        <v>858</v>
      </c>
      <c r="DQ29" s="50"/>
      <c r="DR29" s="50"/>
      <c r="DS29" s="50"/>
      <c r="DT29" s="50"/>
      <c r="DU29" s="50"/>
      <c r="DV29" s="70" t="s">
        <v>12</v>
      </c>
      <c r="DW29" s="70"/>
      <c r="DX29" s="71">
        <v>0</v>
      </c>
    </row>
    <row r="30" spans="1:128" ht="30" customHeight="1">
      <c r="A30" s="3" t="s">
        <v>633</v>
      </c>
      <c r="B30" s="53" t="s">
        <v>634</v>
      </c>
      <c r="C30" s="53" t="s">
        <v>635</v>
      </c>
      <c r="D30" s="54" t="s">
        <v>636</v>
      </c>
      <c r="E30" s="55" t="s">
        <v>637</v>
      </c>
      <c r="F30" s="56">
        <v>39423</v>
      </c>
      <c r="G30" s="55" t="s">
        <v>505</v>
      </c>
      <c r="H30" s="55" t="s">
        <v>506</v>
      </c>
      <c r="I30" s="55" t="s">
        <v>516</v>
      </c>
      <c r="J30" s="55" t="s">
        <v>517</v>
      </c>
      <c r="K30" s="55" t="s">
        <v>518</v>
      </c>
      <c r="L30" s="55" t="s">
        <v>541</v>
      </c>
      <c r="M30" s="57">
        <v>0</v>
      </c>
      <c r="N30" s="57">
        <v>0</v>
      </c>
      <c r="O30" s="57">
        <v>0.31</v>
      </c>
      <c r="P30" s="57">
        <v>0</v>
      </c>
      <c r="Q30" s="57">
        <v>2</v>
      </c>
      <c r="R30" s="57">
        <v>0.5</v>
      </c>
      <c r="S30" s="57">
        <v>0</v>
      </c>
      <c r="T30" s="57">
        <v>0</v>
      </c>
      <c r="U30" s="57">
        <v>40</v>
      </c>
      <c r="V30" s="57">
        <f t="shared" si="0"/>
        <v>2.81</v>
      </c>
      <c r="W30" s="57">
        <f t="shared" si="1"/>
        <v>2.31</v>
      </c>
      <c r="X30" s="57">
        <f t="shared" si="2"/>
        <v>0.5</v>
      </c>
      <c r="Y30" s="58">
        <f t="shared" si="3"/>
        <v>17.793594306049823</v>
      </c>
      <c r="Z30" s="57">
        <v>30</v>
      </c>
      <c r="AA30" s="57">
        <v>24</v>
      </c>
      <c r="AB30" s="57">
        <v>26</v>
      </c>
      <c r="AC30" s="57">
        <v>26</v>
      </c>
      <c r="AD30" s="57">
        <v>14</v>
      </c>
      <c r="AE30" s="57">
        <v>14</v>
      </c>
      <c r="AF30" s="57">
        <v>14</v>
      </c>
      <c r="AG30" s="57">
        <v>14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9">
        <v>119000</v>
      </c>
      <c r="BA30" s="59">
        <v>472500</v>
      </c>
      <c r="BB30" s="57">
        <v>0</v>
      </c>
      <c r="BC30" s="59">
        <v>628000</v>
      </c>
      <c r="BD30" s="57">
        <v>0</v>
      </c>
      <c r="BE30" s="57">
        <v>0</v>
      </c>
      <c r="BF30" s="57">
        <v>0</v>
      </c>
      <c r="BG30" s="57">
        <v>0</v>
      </c>
      <c r="BH30" s="59">
        <v>40000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9">
        <v>102780</v>
      </c>
      <c r="BQ30" s="59">
        <v>139052</v>
      </c>
      <c r="BR30" s="57">
        <v>0</v>
      </c>
      <c r="BS30" s="59">
        <v>151400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/>
      <c r="CC30" s="57"/>
      <c r="CD30" s="59">
        <v>1155000</v>
      </c>
      <c r="CE30" s="59">
        <v>1062000</v>
      </c>
      <c r="CF30" s="59">
        <v>1168000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9">
        <v>7967</v>
      </c>
      <c r="CQ30" s="57">
        <v>0</v>
      </c>
      <c r="CR30" s="57">
        <v>0</v>
      </c>
      <c r="CS30" s="59">
        <v>30000</v>
      </c>
      <c r="CT30" s="60">
        <v>1168000</v>
      </c>
      <c r="CU30" s="60">
        <v>30000</v>
      </c>
      <c r="CV30" s="60">
        <v>30000</v>
      </c>
      <c r="CW30" s="60">
        <v>30000</v>
      </c>
      <c r="CX30" s="59">
        <v>1424747</v>
      </c>
      <c r="CY30" s="59">
        <v>1673552</v>
      </c>
      <c r="CZ30" s="59">
        <v>1977400</v>
      </c>
      <c r="DA30" s="59">
        <v>119000</v>
      </c>
      <c r="DB30" s="59">
        <v>472500</v>
      </c>
      <c r="DC30" s="59">
        <v>628000</v>
      </c>
      <c r="DD30" s="59">
        <v>648100</v>
      </c>
      <c r="DE30" s="61">
        <v>663900</v>
      </c>
      <c r="DF30" s="62" t="s">
        <v>854</v>
      </c>
      <c r="DG30" s="63">
        <f>AE30</f>
        <v>14</v>
      </c>
      <c r="DH30" s="64">
        <v>110000</v>
      </c>
      <c r="DI30" s="65">
        <f t="shared" si="9"/>
        <v>110000</v>
      </c>
      <c r="DJ30" s="66">
        <f t="shared" si="4"/>
        <v>1540000</v>
      </c>
      <c r="DK30" s="66">
        <f t="shared" si="5"/>
        <v>1540000</v>
      </c>
      <c r="DL30" s="66">
        <f t="shared" si="6"/>
        <v>1540000</v>
      </c>
      <c r="DM30" s="67">
        <f t="shared" si="7"/>
        <v>308000</v>
      </c>
      <c r="DN30" s="68" t="s">
        <v>913</v>
      </c>
      <c r="DO30" s="63"/>
      <c r="DP30" s="50"/>
      <c r="DQ30" s="50"/>
      <c r="DR30" s="50"/>
      <c r="DS30" s="50"/>
      <c r="DT30" s="50"/>
      <c r="DU30" s="50"/>
      <c r="DV30" s="70" t="s">
        <v>12</v>
      </c>
      <c r="DW30" s="70"/>
      <c r="DX30" s="78">
        <v>0</v>
      </c>
    </row>
    <row r="31" spans="1:128" ht="30" customHeight="1">
      <c r="A31" s="3" t="s">
        <v>638</v>
      </c>
      <c r="B31" s="53" t="s">
        <v>639</v>
      </c>
      <c r="C31" s="53" t="s">
        <v>640</v>
      </c>
      <c r="D31" s="54" t="s">
        <v>641</v>
      </c>
      <c r="E31" s="55" t="s">
        <v>641</v>
      </c>
      <c r="F31" s="56">
        <v>39083</v>
      </c>
      <c r="G31" s="55" t="s">
        <v>505</v>
      </c>
      <c r="H31" s="55" t="s">
        <v>506</v>
      </c>
      <c r="I31" s="55" t="s">
        <v>516</v>
      </c>
      <c r="J31" s="55" t="s">
        <v>588</v>
      </c>
      <c r="K31" s="55" t="s">
        <v>509</v>
      </c>
      <c r="L31" s="55" t="s">
        <v>541</v>
      </c>
      <c r="M31" s="57">
        <v>0</v>
      </c>
      <c r="N31" s="57">
        <v>0</v>
      </c>
      <c r="O31" s="57">
        <v>0</v>
      </c>
      <c r="P31" s="57">
        <v>0.08</v>
      </c>
      <c r="Q31" s="57">
        <v>1.1</v>
      </c>
      <c r="R31" s="57">
        <v>0.05</v>
      </c>
      <c r="S31" s="57">
        <v>0</v>
      </c>
      <c r="T31" s="57">
        <v>0</v>
      </c>
      <c r="U31" s="57"/>
      <c r="V31" s="57">
        <f t="shared" si="0"/>
        <v>1.2300000000000002</v>
      </c>
      <c r="W31" s="57">
        <f t="shared" si="1"/>
        <v>1.1</v>
      </c>
      <c r="X31" s="57">
        <f t="shared" si="2"/>
        <v>0.13</v>
      </c>
      <c r="Y31" s="58">
        <f t="shared" si="3"/>
        <v>10.56910569105691</v>
      </c>
      <c r="Z31" s="57">
        <v>15</v>
      </c>
      <c r="AA31" s="57">
        <v>24</v>
      </c>
      <c r="AB31" s="57">
        <v>24</v>
      </c>
      <c r="AC31" s="57">
        <v>24</v>
      </c>
      <c r="AD31" s="57"/>
      <c r="AE31" s="57"/>
      <c r="AF31" s="57"/>
      <c r="AG31" s="57"/>
      <c r="AH31" s="57"/>
      <c r="AI31" s="57"/>
      <c r="AJ31" s="57"/>
      <c r="AK31" s="57"/>
      <c r="AL31" s="57">
        <v>224</v>
      </c>
      <c r="AM31" s="57">
        <v>450</v>
      </c>
      <c r="AN31" s="57">
        <v>450</v>
      </c>
      <c r="AO31" s="57">
        <v>450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0</v>
      </c>
      <c r="BA31" s="57">
        <v>0</v>
      </c>
      <c r="BB31" s="57">
        <v>0</v>
      </c>
      <c r="BC31" s="59">
        <v>291252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/>
      <c r="CC31" s="57"/>
      <c r="CD31" s="59">
        <v>225000</v>
      </c>
      <c r="CE31" s="59">
        <v>239000</v>
      </c>
      <c r="CF31" s="59">
        <v>262000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9">
        <v>15000</v>
      </c>
      <c r="CT31" s="60">
        <v>262000</v>
      </c>
      <c r="CU31" s="60">
        <v>15000</v>
      </c>
      <c r="CV31" s="60">
        <v>15000</v>
      </c>
      <c r="CW31" s="60">
        <v>15000</v>
      </c>
      <c r="CX31" s="59">
        <v>225000</v>
      </c>
      <c r="CY31" s="59">
        <v>239000</v>
      </c>
      <c r="CZ31" s="59">
        <v>568252</v>
      </c>
      <c r="DA31" s="57">
        <v>0</v>
      </c>
      <c r="DB31" s="57">
        <v>0</v>
      </c>
      <c r="DC31" s="59">
        <v>291252</v>
      </c>
      <c r="DD31" s="59">
        <v>291252</v>
      </c>
      <c r="DE31" s="61">
        <v>291252</v>
      </c>
      <c r="DF31" s="62" t="s">
        <v>855</v>
      </c>
      <c r="DG31" s="63">
        <f>V31</f>
        <v>1.2300000000000002</v>
      </c>
      <c r="DH31" s="64">
        <v>320000</v>
      </c>
      <c r="DI31" s="65">
        <f t="shared" si="9"/>
        <v>320000</v>
      </c>
      <c r="DJ31" s="66">
        <f t="shared" si="4"/>
        <v>393600.00000000006</v>
      </c>
      <c r="DK31" s="66">
        <f t="shared" si="5"/>
        <v>393600.00000000006</v>
      </c>
      <c r="DL31" s="66">
        <f t="shared" si="6"/>
        <v>393600.00000000006</v>
      </c>
      <c r="DM31" s="67">
        <f t="shared" si="7"/>
        <v>78720.00000000001</v>
      </c>
      <c r="DN31" s="63" t="s">
        <v>921</v>
      </c>
      <c r="DO31" s="73">
        <f>AM31/(W31*2080)</f>
        <v>0.19667832167832167</v>
      </c>
      <c r="DP31" s="50" t="s">
        <v>873</v>
      </c>
      <c r="DQ31" s="50"/>
      <c r="DR31" s="50"/>
      <c r="DS31" s="50"/>
      <c r="DT31" s="50"/>
      <c r="DU31" s="50"/>
      <c r="DV31" s="70" t="s">
        <v>12</v>
      </c>
      <c r="DW31" s="70"/>
      <c r="DX31" s="71">
        <v>0</v>
      </c>
    </row>
    <row r="32" spans="1:128" ht="30" customHeight="1">
      <c r="A32" s="3" t="s">
        <v>642</v>
      </c>
      <c r="B32" s="53" t="s">
        <v>643</v>
      </c>
      <c r="C32" s="53" t="s">
        <v>644</v>
      </c>
      <c r="D32" s="54" t="s">
        <v>645</v>
      </c>
      <c r="E32" s="55" t="s">
        <v>922</v>
      </c>
      <c r="F32" s="56">
        <v>39358</v>
      </c>
      <c r="G32" s="55" t="s">
        <v>505</v>
      </c>
      <c r="H32" s="55" t="s">
        <v>506</v>
      </c>
      <c r="I32" s="55" t="s">
        <v>516</v>
      </c>
      <c r="J32" s="55" t="s">
        <v>588</v>
      </c>
      <c r="K32" s="55" t="s">
        <v>509</v>
      </c>
      <c r="L32" s="55" t="s">
        <v>527</v>
      </c>
      <c r="M32" s="57">
        <v>0</v>
      </c>
      <c r="N32" s="57">
        <v>0</v>
      </c>
      <c r="O32" s="57">
        <v>0.38</v>
      </c>
      <c r="P32" s="57">
        <v>0.11</v>
      </c>
      <c r="Q32" s="57">
        <v>6.6</v>
      </c>
      <c r="R32" s="57">
        <v>0.98</v>
      </c>
      <c r="S32" s="57">
        <v>0</v>
      </c>
      <c r="T32" s="57">
        <v>0</v>
      </c>
      <c r="U32" s="57"/>
      <c r="V32" s="57">
        <f t="shared" si="0"/>
        <v>8.07</v>
      </c>
      <c r="W32" s="57">
        <f t="shared" si="1"/>
        <v>6.9799999999999995</v>
      </c>
      <c r="X32" s="57">
        <f t="shared" si="2"/>
        <v>1.09</v>
      </c>
      <c r="Y32" s="58">
        <f t="shared" si="3"/>
        <v>13.506815365551425</v>
      </c>
      <c r="Z32" s="57">
        <v>145</v>
      </c>
      <c r="AA32" s="57">
        <v>145</v>
      </c>
      <c r="AB32" s="57">
        <v>145</v>
      </c>
      <c r="AC32" s="57">
        <v>145</v>
      </c>
      <c r="AD32" s="57"/>
      <c r="AE32" s="57"/>
      <c r="AF32" s="57"/>
      <c r="AG32" s="57"/>
      <c r="AH32" s="57"/>
      <c r="AI32" s="57"/>
      <c r="AJ32" s="57"/>
      <c r="AK32" s="57"/>
      <c r="AL32" s="59">
        <v>2590</v>
      </c>
      <c r="AM32" s="59">
        <v>2950</v>
      </c>
      <c r="AN32" s="59">
        <v>3330</v>
      </c>
      <c r="AO32" s="59">
        <v>3330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>
        <v>0</v>
      </c>
      <c r="BA32" s="59">
        <v>319700</v>
      </c>
      <c r="BB32" s="57">
        <v>0</v>
      </c>
      <c r="BC32" s="59">
        <v>650000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9">
        <v>230500</v>
      </c>
      <c r="BJ32" s="59">
        <v>20000</v>
      </c>
      <c r="BK32" s="59">
        <v>150000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9">
        <v>53790</v>
      </c>
      <c r="BY32" s="59">
        <v>55410</v>
      </c>
      <c r="BZ32" s="57">
        <v>0</v>
      </c>
      <c r="CA32" s="57">
        <v>0</v>
      </c>
      <c r="CB32" s="57"/>
      <c r="CC32" s="57"/>
      <c r="CD32" s="59">
        <v>2626000</v>
      </c>
      <c r="CE32" s="59">
        <v>2537000</v>
      </c>
      <c r="CF32" s="59">
        <v>1650000</v>
      </c>
      <c r="CG32" s="59">
        <v>270000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9">
        <v>532572</v>
      </c>
      <c r="CQ32" s="59">
        <v>1381934</v>
      </c>
      <c r="CR32" s="59">
        <v>1521682</v>
      </c>
      <c r="CS32" s="59">
        <v>450000</v>
      </c>
      <c r="CT32" s="60">
        <v>3191682</v>
      </c>
      <c r="CU32" s="60">
        <v>450000</v>
      </c>
      <c r="CV32" s="60">
        <v>450000</v>
      </c>
      <c r="CW32" s="60">
        <v>450000</v>
      </c>
      <c r="CX32" s="59">
        <v>2927253</v>
      </c>
      <c r="CY32" s="59">
        <v>4476422</v>
      </c>
      <c r="CZ32" s="59">
        <v>4711682</v>
      </c>
      <c r="DA32" s="57">
        <v>0</v>
      </c>
      <c r="DB32" s="59">
        <v>319700</v>
      </c>
      <c r="DC32" s="59">
        <v>650000</v>
      </c>
      <c r="DD32" s="59">
        <v>490000</v>
      </c>
      <c r="DE32" s="61">
        <v>490000</v>
      </c>
      <c r="DF32" s="62" t="s">
        <v>855</v>
      </c>
      <c r="DG32" s="63">
        <f>V32</f>
        <v>8.07</v>
      </c>
      <c r="DH32" s="64">
        <v>320000</v>
      </c>
      <c r="DI32" s="65">
        <f t="shared" si="9"/>
        <v>320000</v>
      </c>
      <c r="DJ32" s="66">
        <f t="shared" si="4"/>
        <v>2582400</v>
      </c>
      <c r="DK32" s="66">
        <f t="shared" si="5"/>
        <v>2582400</v>
      </c>
      <c r="DL32" s="66">
        <f t="shared" si="6"/>
        <v>2582400</v>
      </c>
      <c r="DM32" s="67">
        <f t="shared" si="7"/>
        <v>516480</v>
      </c>
      <c r="DN32" s="63"/>
      <c r="DO32" s="73">
        <f>AM32/(W32*2080)</f>
        <v>0.2031904342076262</v>
      </c>
      <c r="DP32" s="50"/>
      <c r="DQ32" s="50"/>
      <c r="DR32" s="50"/>
      <c r="DS32" s="50"/>
      <c r="DT32" s="50"/>
      <c r="DU32" s="50"/>
      <c r="DV32" s="69">
        <v>515000</v>
      </c>
      <c r="DW32" s="70"/>
      <c r="DX32" s="71">
        <v>0</v>
      </c>
    </row>
    <row r="33" spans="1:128" ht="30" customHeight="1">
      <c r="A33" s="3" t="s">
        <v>646</v>
      </c>
      <c r="B33" s="53" t="s">
        <v>647</v>
      </c>
      <c r="C33" s="53" t="s">
        <v>644</v>
      </c>
      <c r="D33" s="54" t="s">
        <v>645</v>
      </c>
      <c r="E33" s="55" t="s">
        <v>648</v>
      </c>
      <c r="F33" s="56">
        <v>39708</v>
      </c>
      <c r="G33" s="55" t="s">
        <v>505</v>
      </c>
      <c r="H33" s="55" t="s">
        <v>506</v>
      </c>
      <c r="I33" s="55" t="s">
        <v>507</v>
      </c>
      <c r="J33" s="55" t="s">
        <v>525</v>
      </c>
      <c r="K33" s="55" t="s">
        <v>526</v>
      </c>
      <c r="L33" s="55" t="s">
        <v>527</v>
      </c>
      <c r="M33" s="57">
        <v>0</v>
      </c>
      <c r="N33" s="57">
        <v>0</v>
      </c>
      <c r="O33" s="57">
        <v>0</v>
      </c>
      <c r="P33" s="57">
        <v>0</v>
      </c>
      <c r="Q33" s="57">
        <v>2.33</v>
      </c>
      <c r="R33" s="57">
        <v>0.98</v>
      </c>
      <c r="S33" s="57">
        <v>0</v>
      </c>
      <c r="T33" s="57">
        <v>0</v>
      </c>
      <c r="U33" s="57">
        <v>30</v>
      </c>
      <c r="V33" s="57">
        <f t="shared" si="0"/>
        <v>3.31</v>
      </c>
      <c r="W33" s="57">
        <f t="shared" si="1"/>
        <v>2.33</v>
      </c>
      <c r="X33" s="57">
        <f t="shared" si="2"/>
        <v>0.98</v>
      </c>
      <c r="Y33" s="58">
        <f t="shared" si="3"/>
        <v>29.607250755287005</v>
      </c>
      <c r="Z33" s="57">
        <v>6</v>
      </c>
      <c r="AA33" s="57">
        <v>6</v>
      </c>
      <c r="AB33" s="57">
        <v>8</v>
      </c>
      <c r="AC33" s="57">
        <v>8</v>
      </c>
      <c r="AD33" s="57"/>
      <c r="AE33" s="57"/>
      <c r="AF33" s="57"/>
      <c r="AG33" s="57"/>
      <c r="AH33" s="57">
        <v>6</v>
      </c>
      <c r="AI33" s="57">
        <v>6</v>
      </c>
      <c r="AJ33" s="57">
        <v>8</v>
      </c>
      <c r="AK33" s="57">
        <v>8</v>
      </c>
      <c r="AL33" s="59">
        <v>7200</v>
      </c>
      <c r="AM33" s="59">
        <v>7200</v>
      </c>
      <c r="AN33" s="59">
        <v>9600</v>
      </c>
      <c r="AO33" s="59">
        <v>9600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>
        <v>116400</v>
      </c>
      <c r="BA33" s="59">
        <v>111000</v>
      </c>
      <c r="BB33" s="57">
        <v>0</v>
      </c>
      <c r="BC33" s="59">
        <v>450000</v>
      </c>
      <c r="BD33" s="57">
        <v>0</v>
      </c>
      <c r="BE33" s="57">
        <v>0</v>
      </c>
      <c r="BF33" s="57">
        <v>0</v>
      </c>
      <c r="BG33" s="57">
        <v>0</v>
      </c>
      <c r="BH33" s="59">
        <v>130000</v>
      </c>
      <c r="BI33" s="59">
        <v>75000</v>
      </c>
      <c r="BJ33" s="59">
        <v>10000</v>
      </c>
      <c r="BK33" s="59">
        <v>65000</v>
      </c>
      <c r="BL33" s="57">
        <v>0</v>
      </c>
      <c r="BM33" s="57">
        <v>0</v>
      </c>
      <c r="BN33" s="57">
        <v>0</v>
      </c>
      <c r="BO33" s="57">
        <v>0</v>
      </c>
      <c r="BP33" s="59">
        <v>202499</v>
      </c>
      <c r="BQ33" s="59">
        <v>198875</v>
      </c>
      <c r="BR33" s="57">
        <v>0</v>
      </c>
      <c r="BS33" s="59">
        <v>230000</v>
      </c>
      <c r="BT33" s="59">
        <v>4350</v>
      </c>
      <c r="BU33" s="59">
        <v>13855</v>
      </c>
      <c r="BV33" s="57">
        <v>0</v>
      </c>
      <c r="BW33" s="59">
        <v>30000</v>
      </c>
      <c r="BX33" s="57">
        <v>0</v>
      </c>
      <c r="BY33" s="59">
        <v>2950</v>
      </c>
      <c r="BZ33" s="57">
        <v>0</v>
      </c>
      <c r="CA33" s="57">
        <v>0</v>
      </c>
      <c r="CB33" s="57"/>
      <c r="CC33" s="72">
        <f>55*AM33</f>
        <v>396000</v>
      </c>
      <c r="CD33" s="59">
        <v>499000</v>
      </c>
      <c r="CE33" s="59">
        <v>547000</v>
      </c>
      <c r="CF33" s="59">
        <v>302000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9">
        <v>661201</v>
      </c>
      <c r="CQ33" s="59">
        <v>551513</v>
      </c>
      <c r="CR33" s="57">
        <v>0</v>
      </c>
      <c r="CS33" s="59">
        <v>42190</v>
      </c>
      <c r="CT33" s="60">
        <v>312000</v>
      </c>
      <c r="CU33" s="60">
        <v>42190</v>
      </c>
      <c r="CV33" s="60">
        <v>42190</v>
      </c>
      <c r="CW33" s="60">
        <v>42190</v>
      </c>
      <c r="CX33" s="59">
        <v>1283361</v>
      </c>
      <c r="CY33" s="59">
        <v>1284665</v>
      </c>
      <c r="CZ33" s="59">
        <v>1129190</v>
      </c>
      <c r="DA33" s="59">
        <v>116400</v>
      </c>
      <c r="DB33" s="59">
        <v>111000</v>
      </c>
      <c r="DC33" s="59">
        <v>450000</v>
      </c>
      <c r="DD33" s="59">
        <v>248000</v>
      </c>
      <c r="DE33" s="61">
        <v>288000</v>
      </c>
      <c r="DF33" s="62" t="s">
        <v>857</v>
      </c>
      <c r="DG33" s="63">
        <f>AI33</f>
        <v>6</v>
      </c>
      <c r="DH33" s="64">
        <v>160000</v>
      </c>
      <c r="DI33" s="65">
        <f t="shared" si="9"/>
        <v>160000</v>
      </c>
      <c r="DJ33" s="66">
        <f t="shared" si="4"/>
        <v>960000</v>
      </c>
      <c r="DK33" s="66">
        <f t="shared" si="5"/>
        <v>564000</v>
      </c>
      <c r="DL33" s="66">
        <f t="shared" si="6"/>
        <v>564000</v>
      </c>
      <c r="DM33" s="67">
        <f t="shared" si="7"/>
        <v>112800</v>
      </c>
      <c r="DN33" s="68" t="s">
        <v>898</v>
      </c>
      <c r="DO33" s="63"/>
      <c r="DP33" s="63"/>
      <c r="DQ33" s="50"/>
      <c r="DR33" s="50"/>
      <c r="DS33" s="50"/>
      <c r="DT33" s="50"/>
      <c r="DU33" s="50"/>
      <c r="DV33" s="70" t="s">
        <v>12</v>
      </c>
      <c r="DW33" s="70"/>
      <c r="DX33" s="71">
        <v>0</v>
      </c>
    </row>
    <row r="34" spans="1:128" ht="30" customHeight="1">
      <c r="A34" s="3" t="s">
        <v>649</v>
      </c>
      <c r="B34" s="53" t="s">
        <v>650</v>
      </c>
      <c r="C34" s="53" t="s">
        <v>651</v>
      </c>
      <c r="D34" s="54" t="s">
        <v>652</v>
      </c>
      <c r="E34" s="55" t="s">
        <v>593</v>
      </c>
      <c r="F34" s="56">
        <v>39083</v>
      </c>
      <c r="G34" s="55" t="s">
        <v>505</v>
      </c>
      <c r="H34" s="55" t="s">
        <v>506</v>
      </c>
      <c r="I34" s="55" t="s">
        <v>507</v>
      </c>
      <c r="J34" s="55" t="s">
        <v>584</v>
      </c>
      <c r="K34" s="55" t="s">
        <v>518</v>
      </c>
      <c r="L34" s="55" t="s">
        <v>629</v>
      </c>
      <c r="M34" s="57">
        <v>1</v>
      </c>
      <c r="N34" s="57">
        <v>0.25</v>
      </c>
      <c r="O34" s="57">
        <v>0.16</v>
      </c>
      <c r="P34" s="57">
        <v>0</v>
      </c>
      <c r="Q34" s="57">
        <v>2.05</v>
      </c>
      <c r="R34" s="57">
        <v>0.75</v>
      </c>
      <c r="S34" s="57">
        <v>0</v>
      </c>
      <c r="T34" s="57">
        <v>0</v>
      </c>
      <c r="U34" s="57">
        <v>10</v>
      </c>
      <c r="V34" s="57">
        <f t="shared" si="0"/>
        <v>4.21</v>
      </c>
      <c r="W34" s="57">
        <f t="shared" si="1"/>
        <v>3.21</v>
      </c>
      <c r="X34" s="57">
        <f t="shared" si="2"/>
        <v>1</v>
      </c>
      <c r="Y34" s="58">
        <f t="shared" si="3"/>
        <v>23.752969121140143</v>
      </c>
      <c r="Z34" s="57">
        <v>8</v>
      </c>
      <c r="AA34" s="57">
        <v>12</v>
      </c>
      <c r="AB34" s="57">
        <v>14</v>
      </c>
      <c r="AC34" s="57">
        <v>14</v>
      </c>
      <c r="AD34" s="57">
        <v>8</v>
      </c>
      <c r="AE34" s="57">
        <v>12</v>
      </c>
      <c r="AF34" s="57">
        <v>14</v>
      </c>
      <c r="AG34" s="57">
        <v>14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>
        <v>6</v>
      </c>
      <c r="AU34" s="57">
        <v>4</v>
      </c>
      <c r="AV34" s="57">
        <v>2</v>
      </c>
      <c r="AW34" s="57">
        <v>0</v>
      </c>
      <c r="AX34" s="57">
        <v>0</v>
      </c>
      <c r="AY34" s="57">
        <v>12</v>
      </c>
      <c r="AZ34" s="59">
        <v>358528</v>
      </c>
      <c r="BA34" s="59">
        <v>441000</v>
      </c>
      <c r="BB34" s="57">
        <v>0</v>
      </c>
      <c r="BC34" s="59">
        <v>471400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9">
        <v>150000</v>
      </c>
      <c r="BQ34" s="59">
        <v>200000</v>
      </c>
      <c r="BR34" s="57">
        <v>0</v>
      </c>
      <c r="BS34" s="59">
        <v>200000</v>
      </c>
      <c r="BT34" s="59">
        <v>300000</v>
      </c>
      <c r="BU34" s="59">
        <v>300000</v>
      </c>
      <c r="BV34" s="57">
        <v>0</v>
      </c>
      <c r="BW34" s="59">
        <v>300000</v>
      </c>
      <c r="BX34" s="57">
        <v>0</v>
      </c>
      <c r="BY34" s="57">
        <v>0</v>
      </c>
      <c r="BZ34" s="57">
        <v>0</v>
      </c>
      <c r="CA34" s="57">
        <v>0</v>
      </c>
      <c r="CB34" s="72">
        <f>4000*12*AE34</f>
        <v>576000</v>
      </c>
      <c r="CC34" s="57"/>
      <c r="CD34" s="59">
        <v>709000</v>
      </c>
      <c r="CE34" s="59">
        <v>807000</v>
      </c>
      <c r="CF34" s="59">
        <v>807000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9">
        <v>220000</v>
      </c>
      <c r="CQ34" s="59">
        <v>220000</v>
      </c>
      <c r="CR34" s="57">
        <v>0</v>
      </c>
      <c r="CS34" s="59">
        <v>152800</v>
      </c>
      <c r="CT34" s="60">
        <v>807000</v>
      </c>
      <c r="CU34" s="60">
        <v>152800</v>
      </c>
      <c r="CV34" s="60">
        <v>152800</v>
      </c>
      <c r="CW34" s="60">
        <v>152800</v>
      </c>
      <c r="CX34" s="59">
        <v>1637528</v>
      </c>
      <c r="CY34" s="59">
        <v>1868000</v>
      </c>
      <c r="CZ34" s="59">
        <v>1931200</v>
      </c>
      <c r="DA34" s="59">
        <v>358528</v>
      </c>
      <c r="DB34" s="59">
        <v>441000</v>
      </c>
      <c r="DC34" s="59">
        <v>471400</v>
      </c>
      <c r="DD34" s="59">
        <v>471400</v>
      </c>
      <c r="DE34" s="61">
        <v>471400</v>
      </c>
      <c r="DF34" s="62" t="s">
        <v>854</v>
      </c>
      <c r="DG34" s="63">
        <f>AE34</f>
        <v>12</v>
      </c>
      <c r="DH34" s="64">
        <v>260000</v>
      </c>
      <c r="DI34" s="65">
        <f t="shared" si="9"/>
        <v>260000</v>
      </c>
      <c r="DJ34" s="66">
        <f t="shared" si="4"/>
        <v>3120000</v>
      </c>
      <c r="DK34" s="66">
        <f t="shared" si="5"/>
        <v>2544000</v>
      </c>
      <c r="DL34" s="66">
        <f t="shared" si="6"/>
        <v>2544000</v>
      </c>
      <c r="DM34" s="67">
        <f t="shared" si="7"/>
        <v>508800</v>
      </c>
      <c r="DN34" s="68" t="s">
        <v>891</v>
      </c>
      <c r="DO34" s="63"/>
      <c r="DP34" s="50"/>
      <c r="DQ34" s="50"/>
      <c r="DR34" s="50"/>
      <c r="DS34" s="50"/>
      <c r="DT34" s="50"/>
      <c r="DU34" s="50"/>
      <c r="DV34" s="70" t="s">
        <v>12</v>
      </c>
      <c r="DW34" s="70"/>
      <c r="DX34" s="71">
        <v>0</v>
      </c>
    </row>
    <row r="35" spans="1:128" ht="30" customHeight="1">
      <c r="A35" s="3" t="s">
        <v>653</v>
      </c>
      <c r="B35" s="53" t="s">
        <v>654</v>
      </c>
      <c r="C35" s="53" t="s">
        <v>655</v>
      </c>
      <c r="D35" s="54" t="s">
        <v>656</v>
      </c>
      <c r="E35" s="55" t="s">
        <v>657</v>
      </c>
      <c r="F35" s="56">
        <v>39204</v>
      </c>
      <c r="G35" s="55" t="s">
        <v>505</v>
      </c>
      <c r="H35" s="55" t="s">
        <v>506</v>
      </c>
      <c r="I35" s="55" t="s">
        <v>516</v>
      </c>
      <c r="J35" s="55" t="s">
        <v>658</v>
      </c>
      <c r="K35" s="55" t="s">
        <v>518</v>
      </c>
      <c r="L35" s="55" t="s">
        <v>659</v>
      </c>
      <c r="M35" s="57">
        <v>0</v>
      </c>
      <c r="N35" s="57">
        <v>0</v>
      </c>
      <c r="O35" s="57">
        <v>0</v>
      </c>
      <c r="P35" s="57">
        <v>0</v>
      </c>
      <c r="Q35" s="57">
        <v>3</v>
      </c>
      <c r="R35" s="57">
        <v>3.5</v>
      </c>
      <c r="S35" s="57">
        <v>0</v>
      </c>
      <c r="T35" s="57">
        <v>0</v>
      </c>
      <c r="U35" s="57"/>
      <c r="V35" s="57">
        <f t="shared" si="0"/>
        <v>6.5</v>
      </c>
      <c r="W35" s="57">
        <f t="shared" si="1"/>
        <v>3</v>
      </c>
      <c r="X35" s="57">
        <f t="shared" si="2"/>
        <v>3.5</v>
      </c>
      <c r="Y35" s="58">
        <f t="shared" si="3"/>
        <v>53.84615384615385</v>
      </c>
      <c r="Z35" s="57">
        <v>22</v>
      </c>
      <c r="AA35" s="57">
        <v>25</v>
      </c>
      <c r="AB35" s="57">
        <v>25</v>
      </c>
      <c r="AC35" s="57">
        <v>25</v>
      </c>
      <c r="AD35" s="57">
        <v>9</v>
      </c>
      <c r="AE35" s="57">
        <v>9</v>
      </c>
      <c r="AF35" s="57">
        <v>9</v>
      </c>
      <c r="AG35" s="57">
        <v>9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9">
        <v>452500</v>
      </c>
      <c r="BA35" s="59">
        <v>313200</v>
      </c>
      <c r="BB35" s="57">
        <v>0</v>
      </c>
      <c r="BC35" s="59">
        <v>1042000</v>
      </c>
      <c r="BD35" s="57">
        <v>0</v>
      </c>
      <c r="BE35" s="57">
        <v>0</v>
      </c>
      <c r="BF35" s="57">
        <v>0</v>
      </c>
      <c r="BG35" s="57">
        <v>0</v>
      </c>
      <c r="BH35" s="59">
        <v>40000</v>
      </c>
      <c r="BI35" s="59">
        <v>40000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9">
        <v>106350</v>
      </c>
      <c r="BU35" s="59">
        <v>53171</v>
      </c>
      <c r="BV35" s="59">
        <v>30400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/>
      <c r="CC35" s="57"/>
      <c r="CD35" s="59">
        <v>1147000</v>
      </c>
      <c r="CE35" s="59">
        <v>1663000</v>
      </c>
      <c r="CF35" s="59">
        <v>1663000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9">
        <v>282057</v>
      </c>
      <c r="CQ35" s="59">
        <v>176000</v>
      </c>
      <c r="CR35" s="57">
        <v>0</v>
      </c>
      <c r="CS35" s="57">
        <v>0</v>
      </c>
      <c r="CT35" s="60">
        <v>1693400</v>
      </c>
      <c r="CU35" s="74">
        <v>0</v>
      </c>
      <c r="CV35" s="74">
        <v>0</v>
      </c>
      <c r="CW35" s="74">
        <v>0</v>
      </c>
      <c r="CX35" s="59">
        <v>2027907</v>
      </c>
      <c r="CY35" s="59">
        <v>2245371</v>
      </c>
      <c r="CZ35" s="59">
        <v>2735400</v>
      </c>
      <c r="DA35" s="59">
        <v>452500</v>
      </c>
      <c r="DB35" s="59">
        <v>313200</v>
      </c>
      <c r="DC35" s="59">
        <v>1042000</v>
      </c>
      <c r="DD35" s="59">
        <v>1042000</v>
      </c>
      <c r="DE35" s="61">
        <v>1042000</v>
      </c>
      <c r="DF35" s="62" t="s">
        <v>854</v>
      </c>
      <c r="DG35" s="63">
        <f>AE35</f>
        <v>9</v>
      </c>
      <c r="DH35" s="64">
        <v>220000</v>
      </c>
      <c r="DI35" s="65">
        <f>DH35-(DH35*0.1)+(DH35*0.1)</f>
        <v>220000</v>
      </c>
      <c r="DJ35" s="66">
        <f t="shared" si="4"/>
        <v>1980000</v>
      </c>
      <c r="DK35" s="66">
        <f t="shared" si="5"/>
        <v>1980000</v>
      </c>
      <c r="DL35" s="66">
        <f t="shared" si="6"/>
        <v>1980000</v>
      </c>
      <c r="DM35" s="67">
        <f t="shared" si="7"/>
        <v>396000</v>
      </c>
      <c r="DN35" s="68" t="s">
        <v>901</v>
      </c>
      <c r="DO35" s="63"/>
      <c r="DP35" s="68" t="s">
        <v>861</v>
      </c>
      <c r="DQ35" s="50"/>
      <c r="DR35" s="50"/>
      <c r="DS35" s="50"/>
      <c r="DT35" s="50"/>
      <c r="DU35" s="50"/>
      <c r="DV35" s="69">
        <v>396000</v>
      </c>
      <c r="DW35" s="70"/>
      <c r="DX35" s="71">
        <v>0</v>
      </c>
    </row>
    <row r="36" spans="1:128" ht="30" customHeight="1">
      <c r="A36" s="3" t="s">
        <v>660</v>
      </c>
      <c r="B36" s="53" t="s">
        <v>661</v>
      </c>
      <c r="C36" s="53" t="s">
        <v>662</v>
      </c>
      <c r="D36" s="54" t="s">
        <v>663</v>
      </c>
      <c r="E36" s="55" t="s">
        <v>664</v>
      </c>
      <c r="F36" s="56">
        <v>36526</v>
      </c>
      <c r="G36" s="55" t="s">
        <v>505</v>
      </c>
      <c r="H36" s="55" t="s">
        <v>506</v>
      </c>
      <c r="I36" s="55" t="s">
        <v>507</v>
      </c>
      <c r="J36" s="55" t="s">
        <v>508</v>
      </c>
      <c r="K36" s="55" t="s">
        <v>509</v>
      </c>
      <c r="L36" s="55" t="s">
        <v>665</v>
      </c>
      <c r="M36" s="57">
        <v>0.5</v>
      </c>
      <c r="N36" s="57">
        <v>0</v>
      </c>
      <c r="O36" s="57">
        <v>0.52</v>
      </c>
      <c r="P36" s="57">
        <v>0</v>
      </c>
      <c r="Q36" s="57">
        <v>7.5</v>
      </c>
      <c r="R36" s="57">
        <v>3.1</v>
      </c>
      <c r="S36" s="57">
        <v>1</v>
      </c>
      <c r="T36" s="57">
        <v>0.5</v>
      </c>
      <c r="U36" s="57">
        <v>32</v>
      </c>
      <c r="V36" s="57">
        <f t="shared" si="0"/>
        <v>11.62</v>
      </c>
      <c r="W36" s="57">
        <f t="shared" si="1"/>
        <v>8.52</v>
      </c>
      <c r="X36" s="57">
        <f t="shared" si="2"/>
        <v>3.1</v>
      </c>
      <c r="Y36" s="58">
        <f t="shared" si="3"/>
        <v>26.678141135972467</v>
      </c>
      <c r="Z36" s="57">
        <v>38</v>
      </c>
      <c r="AA36" s="57">
        <v>46</v>
      </c>
      <c r="AB36" s="57">
        <v>52</v>
      </c>
      <c r="AC36" s="57">
        <v>58</v>
      </c>
      <c r="AD36" s="57"/>
      <c r="AE36" s="57"/>
      <c r="AF36" s="57"/>
      <c r="AG36" s="57"/>
      <c r="AH36" s="57"/>
      <c r="AI36" s="57"/>
      <c r="AJ36" s="57"/>
      <c r="AK36" s="57"/>
      <c r="AL36" s="59">
        <v>10302</v>
      </c>
      <c r="AM36" s="59">
        <v>12810</v>
      </c>
      <c r="AN36" s="59">
        <v>15372</v>
      </c>
      <c r="AO36" s="59">
        <v>18448</v>
      </c>
      <c r="AP36" s="57"/>
      <c r="AQ36" s="57"/>
      <c r="AR36" s="57"/>
      <c r="AS36" s="57"/>
      <c r="AT36" s="57">
        <v>7</v>
      </c>
      <c r="AU36" s="57">
        <v>9</v>
      </c>
      <c r="AV36" s="57">
        <v>12</v>
      </c>
      <c r="AW36" s="57">
        <v>11</v>
      </c>
      <c r="AX36" s="57">
        <v>7</v>
      </c>
      <c r="AY36" s="57">
        <v>46</v>
      </c>
      <c r="AZ36" s="59">
        <v>201100</v>
      </c>
      <c r="BA36" s="59">
        <v>360000</v>
      </c>
      <c r="BB36" s="57">
        <v>0</v>
      </c>
      <c r="BC36" s="59">
        <v>485000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9">
        <v>877975</v>
      </c>
      <c r="BU36" s="59">
        <v>1034200</v>
      </c>
      <c r="BV36" s="57">
        <v>0</v>
      </c>
      <c r="BW36" s="59">
        <v>1281000</v>
      </c>
      <c r="BX36" s="57">
        <v>0</v>
      </c>
      <c r="BY36" s="57">
        <v>0</v>
      </c>
      <c r="BZ36" s="57">
        <v>0</v>
      </c>
      <c r="CA36" s="57">
        <v>0</v>
      </c>
      <c r="CB36" s="72">
        <f>80*AM36</f>
        <v>1024800</v>
      </c>
      <c r="CC36" s="57"/>
      <c r="CD36" s="59">
        <v>818000</v>
      </c>
      <c r="CE36" s="59">
        <v>1210000</v>
      </c>
      <c r="CF36" s="59">
        <v>1331000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9">
        <v>595158</v>
      </c>
      <c r="CQ36" s="59">
        <v>896951</v>
      </c>
      <c r="CR36" s="57">
        <v>0</v>
      </c>
      <c r="CS36" s="59">
        <v>205807</v>
      </c>
      <c r="CT36" s="60">
        <v>1331000</v>
      </c>
      <c r="CU36" s="60">
        <v>205807</v>
      </c>
      <c r="CV36" s="60">
        <v>205807</v>
      </c>
      <c r="CW36" s="60">
        <v>205807</v>
      </c>
      <c r="CX36" s="59">
        <v>2432033</v>
      </c>
      <c r="CY36" s="59">
        <v>3066193</v>
      </c>
      <c r="CZ36" s="59">
        <v>3302807</v>
      </c>
      <c r="DA36" s="59">
        <v>201100</v>
      </c>
      <c r="DB36" s="59">
        <v>360000</v>
      </c>
      <c r="DC36" s="59">
        <v>485000</v>
      </c>
      <c r="DD36" s="59">
        <v>540600</v>
      </c>
      <c r="DE36" s="61">
        <v>665400</v>
      </c>
      <c r="DF36" s="62" t="s">
        <v>856</v>
      </c>
      <c r="DG36" s="75">
        <f>AM36</f>
        <v>12810</v>
      </c>
      <c r="DH36" s="64">
        <v>350</v>
      </c>
      <c r="DI36" s="65">
        <f>DH36</f>
        <v>350</v>
      </c>
      <c r="DJ36" s="66">
        <f t="shared" si="4"/>
        <v>4483500</v>
      </c>
      <c r="DK36" s="66">
        <f t="shared" si="5"/>
        <v>3458700</v>
      </c>
      <c r="DL36" s="66">
        <f t="shared" si="6"/>
        <v>3458700</v>
      </c>
      <c r="DM36" s="67">
        <f t="shared" si="7"/>
        <v>691740</v>
      </c>
      <c r="DN36" s="68" t="s">
        <v>880</v>
      </c>
      <c r="DO36" s="63"/>
      <c r="DP36" s="50" t="s">
        <v>853</v>
      </c>
      <c r="DQ36" s="50"/>
      <c r="DR36" s="50"/>
      <c r="DS36" s="50"/>
      <c r="DT36" s="50"/>
      <c r="DU36" s="50"/>
      <c r="DV36" s="70" t="s">
        <v>12</v>
      </c>
      <c r="DW36" s="70"/>
      <c r="DX36" s="71">
        <v>0</v>
      </c>
    </row>
    <row r="37" spans="1:128" ht="30" customHeight="1">
      <c r="A37" s="3" t="s">
        <v>666</v>
      </c>
      <c r="B37" s="53" t="s">
        <v>667</v>
      </c>
      <c r="C37" s="53" t="s">
        <v>668</v>
      </c>
      <c r="D37" s="54" t="s">
        <v>669</v>
      </c>
      <c r="E37" s="55" t="s">
        <v>670</v>
      </c>
      <c r="F37" s="56">
        <v>39387</v>
      </c>
      <c r="G37" s="55" t="s">
        <v>505</v>
      </c>
      <c r="H37" s="55" t="s">
        <v>506</v>
      </c>
      <c r="I37" s="55" t="s">
        <v>516</v>
      </c>
      <c r="J37" s="55" t="s">
        <v>658</v>
      </c>
      <c r="K37" s="55" t="s">
        <v>518</v>
      </c>
      <c r="L37" s="55" t="s">
        <v>659</v>
      </c>
      <c r="M37" s="57">
        <v>0</v>
      </c>
      <c r="N37" s="57">
        <v>0</v>
      </c>
      <c r="O37" s="57">
        <v>0.36</v>
      </c>
      <c r="P37" s="57">
        <v>0.23</v>
      </c>
      <c r="Q37" s="57">
        <v>4</v>
      </c>
      <c r="R37" s="57">
        <v>1</v>
      </c>
      <c r="S37" s="57">
        <v>0</v>
      </c>
      <c r="T37" s="57">
        <v>0</v>
      </c>
      <c r="U37" s="57">
        <v>16</v>
      </c>
      <c r="V37" s="57">
        <f t="shared" si="0"/>
        <v>5.59</v>
      </c>
      <c r="W37" s="57">
        <f t="shared" si="1"/>
        <v>4.36</v>
      </c>
      <c r="X37" s="57">
        <f t="shared" si="2"/>
        <v>1.23</v>
      </c>
      <c r="Y37" s="58">
        <f t="shared" si="3"/>
        <v>22.003577817531305</v>
      </c>
      <c r="Z37" s="57">
        <v>14</v>
      </c>
      <c r="AA37" s="57">
        <v>14</v>
      </c>
      <c r="AB37" s="57">
        <v>14</v>
      </c>
      <c r="AC37" s="57">
        <v>14</v>
      </c>
      <c r="AD37" s="57">
        <v>10</v>
      </c>
      <c r="AE37" s="57">
        <v>10</v>
      </c>
      <c r="AF37" s="57">
        <v>10</v>
      </c>
      <c r="AG37" s="57">
        <v>10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>
        <v>382500</v>
      </c>
      <c r="BA37" s="59">
        <v>598000</v>
      </c>
      <c r="BB37" s="57">
        <v>0</v>
      </c>
      <c r="BC37" s="59">
        <v>746976</v>
      </c>
      <c r="BD37" s="57">
        <v>0</v>
      </c>
      <c r="BE37" s="57">
        <v>0</v>
      </c>
      <c r="BF37" s="57">
        <v>0</v>
      </c>
      <c r="BG37" s="57">
        <v>0</v>
      </c>
      <c r="BH37" s="59">
        <v>150000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9">
        <v>257498</v>
      </c>
      <c r="BU37" s="59">
        <v>274600</v>
      </c>
      <c r="BV37" s="59">
        <v>42400</v>
      </c>
      <c r="BW37" s="59">
        <v>217600</v>
      </c>
      <c r="BX37" s="57">
        <v>0</v>
      </c>
      <c r="BY37" s="57">
        <v>0</v>
      </c>
      <c r="BZ37" s="57">
        <v>0</v>
      </c>
      <c r="CA37" s="57">
        <v>0</v>
      </c>
      <c r="CB37" s="57"/>
      <c r="CC37" s="57"/>
      <c r="CD37" s="59">
        <v>1147000</v>
      </c>
      <c r="CE37" s="59">
        <v>1409000</v>
      </c>
      <c r="CF37" s="59">
        <v>1409000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9">
        <v>711620</v>
      </c>
      <c r="CQ37" s="59">
        <v>504497</v>
      </c>
      <c r="CR37" s="59">
        <v>150000</v>
      </c>
      <c r="CS37" s="59">
        <v>210474</v>
      </c>
      <c r="CT37" s="60">
        <v>1601400</v>
      </c>
      <c r="CU37" s="60">
        <v>210474</v>
      </c>
      <c r="CV37" s="60">
        <v>210474</v>
      </c>
      <c r="CW37" s="60">
        <v>210474</v>
      </c>
      <c r="CX37" s="59">
        <v>2648533</v>
      </c>
      <c r="CY37" s="59">
        <v>2785958</v>
      </c>
      <c r="CZ37" s="59">
        <v>2776450</v>
      </c>
      <c r="DA37" s="59">
        <v>382500</v>
      </c>
      <c r="DB37" s="59">
        <v>598000</v>
      </c>
      <c r="DC37" s="59">
        <v>746976</v>
      </c>
      <c r="DD37" s="59">
        <v>746976</v>
      </c>
      <c r="DE37" s="61">
        <v>746976</v>
      </c>
      <c r="DF37" s="62" t="s">
        <v>854</v>
      </c>
      <c r="DG37" s="63">
        <f>AE37</f>
        <v>10</v>
      </c>
      <c r="DH37" s="64">
        <v>220000</v>
      </c>
      <c r="DI37" s="65">
        <f>DH37</f>
        <v>220000</v>
      </c>
      <c r="DJ37" s="66">
        <f t="shared" si="4"/>
        <v>2200000</v>
      </c>
      <c r="DK37" s="66">
        <f t="shared" si="5"/>
        <v>2200000</v>
      </c>
      <c r="DL37" s="66">
        <f t="shared" si="6"/>
        <v>2200000</v>
      </c>
      <c r="DM37" s="67">
        <f t="shared" si="7"/>
        <v>440000</v>
      </c>
      <c r="DN37" s="68" t="s">
        <v>902</v>
      </c>
      <c r="DO37" s="63"/>
      <c r="DP37" s="63"/>
      <c r="DQ37" s="50"/>
      <c r="DR37" s="50"/>
      <c r="DS37" s="50"/>
      <c r="DT37" s="50"/>
      <c r="DU37" s="50"/>
      <c r="DV37" s="70" t="s">
        <v>12</v>
      </c>
      <c r="DW37" s="70"/>
      <c r="DX37" s="71">
        <v>0</v>
      </c>
    </row>
    <row r="38" spans="1:128" ht="30" customHeight="1">
      <c r="A38" s="3" t="s">
        <v>671</v>
      </c>
      <c r="B38" s="53" t="s">
        <v>672</v>
      </c>
      <c r="C38" s="53" t="s">
        <v>673</v>
      </c>
      <c r="D38" s="54" t="s">
        <v>674</v>
      </c>
      <c r="E38" s="55" t="s">
        <v>593</v>
      </c>
      <c r="F38" s="56">
        <v>39413</v>
      </c>
      <c r="G38" s="55" t="s">
        <v>505</v>
      </c>
      <c r="H38" s="55" t="s">
        <v>506</v>
      </c>
      <c r="I38" s="55" t="s">
        <v>507</v>
      </c>
      <c r="J38" s="55" t="s">
        <v>584</v>
      </c>
      <c r="K38" s="55" t="s">
        <v>518</v>
      </c>
      <c r="L38" s="55" t="s">
        <v>594</v>
      </c>
      <c r="M38" s="57">
        <v>0</v>
      </c>
      <c r="N38" s="57">
        <v>0</v>
      </c>
      <c r="O38" s="57">
        <v>0.16</v>
      </c>
      <c r="P38" s="57">
        <v>0.06</v>
      </c>
      <c r="Q38" s="57">
        <v>1</v>
      </c>
      <c r="R38" s="57">
        <v>0.3</v>
      </c>
      <c r="S38" s="57">
        <v>0</v>
      </c>
      <c r="T38" s="57">
        <v>0</v>
      </c>
      <c r="U38" s="57"/>
      <c r="V38" s="57">
        <f t="shared" si="0"/>
        <v>1.52</v>
      </c>
      <c r="W38" s="57">
        <f t="shared" si="1"/>
        <v>1.16</v>
      </c>
      <c r="X38" s="57">
        <f t="shared" si="2"/>
        <v>0.36</v>
      </c>
      <c r="Y38" s="58">
        <f t="shared" si="3"/>
        <v>23.684210526315788</v>
      </c>
      <c r="Z38" s="57">
        <v>10</v>
      </c>
      <c r="AA38" s="57">
        <v>10</v>
      </c>
      <c r="AB38" s="57">
        <v>10</v>
      </c>
      <c r="AC38" s="57">
        <v>10</v>
      </c>
      <c r="AD38" s="57">
        <v>6</v>
      </c>
      <c r="AE38" s="57">
        <v>6</v>
      </c>
      <c r="AF38" s="57">
        <v>6</v>
      </c>
      <c r="AG38" s="57">
        <v>6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>
        <v>4</v>
      </c>
      <c r="AU38" s="57">
        <v>0</v>
      </c>
      <c r="AV38" s="57">
        <v>0</v>
      </c>
      <c r="AW38" s="57">
        <v>0</v>
      </c>
      <c r="AX38" s="57">
        <v>6</v>
      </c>
      <c r="AY38" s="57">
        <v>10</v>
      </c>
      <c r="AZ38" s="59">
        <v>175000</v>
      </c>
      <c r="BA38" s="59">
        <v>175800</v>
      </c>
      <c r="BB38" s="57">
        <v>0</v>
      </c>
      <c r="BC38" s="59">
        <v>419760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9">
        <v>162000</v>
      </c>
      <c r="BU38" s="59">
        <v>162000</v>
      </c>
      <c r="BV38" s="59">
        <v>162000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72">
        <f>4000*12*AE38</f>
        <v>288000</v>
      </c>
      <c r="CC38" s="57"/>
      <c r="CD38" s="59">
        <v>596000</v>
      </c>
      <c r="CE38" s="59">
        <v>547000</v>
      </c>
      <c r="CF38" s="59">
        <v>547000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9">
        <v>28700</v>
      </c>
      <c r="CQ38" s="59">
        <v>20000</v>
      </c>
      <c r="CR38" s="57">
        <v>0</v>
      </c>
      <c r="CS38" s="59">
        <v>20000</v>
      </c>
      <c r="CT38" s="60">
        <v>709000</v>
      </c>
      <c r="CU38" s="60">
        <v>20000</v>
      </c>
      <c r="CV38" s="60">
        <v>20000</v>
      </c>
      <c r="CW38" s="60">
        <v>20000</v>
      </c>
      <c r="CX38" s="59">
        <v>961700</v>
      </c>
      <c r="CY38" s="59">
        <v>904800</v>
      </c>
      <c r="CZ38" s="59">
        <v>1148760</v>
      </c>
      <c r="DA38" s="59">
        <v>175000</v>
      </c>
      <c r="DB38" s="59">
        <v>175800</v>
      </c>
      <c r="DC38" s="59">
        <v>419760</v>
      </c>
      <c r="DD38" s="59">
        <v>419760</v>
      </c>
      <c r="DE38" s="61">
        <v>419760</v>
      </c>
      <c r="DF38" s="62" t="s">
        <v>854</v>
      </c>
      <c r="DG38" s="63">
        <f>AE38</f>
        <v>6</v>
      </c>
      <c r="DH38" s="64">
        <v>260000</v>
      </c>
      <c r="DI38" s="65">
        <f>DH38</f>
        <v>260000</v>
      </c>
      <c r="DJ38" s="66">
        <f t="shared" si="4"/>
        <v>1560000</v>
      </c>
      <c r="DK38" s="66">
        <f t="shared" si="5"/>
        <v>1272000</v>
      </c>
      <c r="DL38" s="66">
        <f t="shared" si="6"/>
        <v>1272000</v>
      </c>
      <c r="DM38" s="67">
        <f t="shared" si="7"/>
        <v>254400</v>
      </c>
      <c r="DN38" s="68" t="s">
        <v>892</v>
      </c>
      <c r="DO38" s="63"/>
      <c r="DP38" s="50"/>
      <c r="DQ38" s="50"/>
      <c r="DR38" s="50"/>
      <c r="DS38" s="50"/>
      <c r="DT38" s="50"/>
      <c r="DU38" s="50"/>
      <c r="DV38" s="70" t="s">
        <v>12</v>
      </c>
      <c r="DW38" s="70"/>
      <c r="DX38" s="71">
        <v>0</v>
      </c>
    </row>
    <row r="39" spans="1:128" ht="30" customHeight="1">
      <c r="A39" s="3" t="s">
        <v>675</v>
      </c>
      <c r="B39" s="53" t="s">
        <v>676</v>
      </c>
      <c r="C39" s="53" t="s">
        <v>677</v>
      </c>
      <c r="D39" s="54" t="s">
        <v>678</v>
      </c>
      <c r="E39" s="55" t="s">
        <v>679</v>
      </c>
      <c r="F39" s="56">
        <v>39238</v>
      </c>
      <c r="G39" s="55" t="s">
        <v>505</v>
      </c>
      <c r="H39" s="55" t="s">
        <v>506</v>
      </c>
      <c r="I39" s="55" t="s">
        <v>507</v>
      </c>
      <c r="J39" s="55" t="s">
        <v>508</v>
      </c>
      <c r="K39" s="55" t="s">
        <v>509</v>
      </c>
      <c r="L39" s="55" t="s">
        <v>665</v>
      </c>
      <c r="M39" s="57">
        <v>0</v>
      </c>
      <c r="N39" s="57">
        <v>0</v>
      </c>
      <c r="O39" s="57">
        <v>0</v>
      </c>
      <c r="P39" s="57">
        <v>0</v>
      </c>
      <c r="Q39" s="57">
        <v>5</v>
      </c>
      <c r="R39" s="57">
        <v>0.3</v>
      </c>
      <c r="S39" s="57">
        <v>0</v>
      </c>
      <c r="T39" s="57">
        <v>0</v>
      </c>
      <c r="U39" s="57"/>
      <c r="V39" s="57">
        <f t="shared" si="0"/>
        <v>5.3</v>
      </c>
      <c r="W39" s="57">
        <f t="shared" si="1"/>
        <v>5</v>
      </c>
      <c r="X39" s="57">
        <f t="shared" si="2"/>
        <v>0.3</v>
      </c>
      <c r="Y39" s="58">
        <f t="shared" si="3"/>
        <v>5.660377358490567</v>
      </c>
      <c r="Z39" s="57">
        <v>24</v>
      </c>
      <c r="AA39" s="57">
        <v>25</v>
      </c>
      <c r="AB39" s="57">
        <v>27</v>
      </c>
      <c r="AC39" s="57">
        <v>30</v>
      </c>
      <c r="AD39" s="57"/>
      <c r="AE39" s="57"/>
      <c r="AF39" s="57"/>
      <c r="AG39" s="57"/>
      <c r="AH39" s="57"/>
      <c r="AI39" s="57"/>
      <c r="AJ39" s="57"/>
      <c r="AK39" s="57"/>
      <c r="AL39" s="59">
        <v>5140</v>
      </c>
      <c r="AM39" s="59">
        <v>5500</v>
      </c>
      <c r="AN39" s="59">
        <v>5700</v>
      </c>
      <c r="AO39" s="59">
        <v>6000</v>
      </c>
      <c r="AP39" s="57"/>
      <c r="AQ39" s="57"/>
      <c r="AR39" s="57"/>
      <c r="AS39" s="57"/>
      <c r="AT39" s="57">
        <v>0</v>
      </c>
      <c r="AU39" s="57">
        <v>5</v>
      </c>
      <c r="AV39" s="57">
        <v>15</v>
      </c>
      <c r="AW39" s="57">
        <v>5</v>
      </c>
      <c r="AX39" s="57">
        <v>0</v>
      </c>
      <c r="AY39" s="57">
        <v>25</v>
      </c>
      <c r="AZ39" s="59">
        <v>210000</v>
      </c>
      <c r="BA39" s="59">
        <v>129100</v>
      </c>
      <c r="BB39" s="57">
        <v>0</v>
      </c>
      <c r="BC39" s="59">
        <v>330000</v>
      </c>
      <c r="BD39" s="57">
        <v>0</v>
      </c>
      <c r="BE39" s="57">
        <v>0</v>
      </c>
      <c r="BF39" s="57">
        <v>0</v>
      </c>
      <c r="BG39" s="57">
        <v>0</v>
      </c>
      <c r="BH39" s="59">
        <v>50000</v>
      </c>
      <c r="BI39" s="57">
        <v>0</v>
      </c>
      <c r="BJ39" s="57">
        <v>0</v>
      </c>
      <c r="BK39" s="59">
        <v>250000</v>
      </c>
      <c r="BL39" s="57">
        <v>0</v>
      </c>
      <c r="BM39" s="57">
        <v>0</v>
      </c>
      <c r="BN39" s="57">
        <v>0</v>
      </c>
      <c r="BO39" s="57">
        <v>0</v>
      </c>
      <c r="BP39" s="59">
        <v>176954</v>
      </c>
      <c r="BQ39" s="59">
        <v>533560</v>
      </c>
      <c r="BR39" s="57">
        <v>0</v>
      </c>
      <c r="BS39" s="59">
        <v>617800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72">
        <f>80*AM39</f>
        <v>440000</v>
      </c>
      <c r="CC39" s="57"/>
      <c r="CD39" s="59">
        <v>400000</v>
      </c>
      <c r="CE39" s="59">
        <v>568000</v>
      </c>
      <c r="CF39" s="59">
        <v>624000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9">
        <v>33061</v>
      </c>
      <c r="CQ39" s="59">
        <v>50000</v>
      </c>
      <c r="CR39" s="57">
        <v>0</v>
      </c>
      <c r="CS39" s="59">
        <v>80000</v>
      </c>
      <c r="CT39" s="60">
        <v>624000</v>
      </c>
      <c r="CU39" s="60">
        <v>80000</v>
      </c>
      <c r="CV39" s="60">
        <v>80000</v>
      </c>
      <c r="CW39" s="60">
        <v>80000</v>
      </c>
      <c r="CX39" s="59">
        <v>870015</v>
      </c>
      <c r="CY39" s="59">
        <v>1280660</v>
      </c>
      <c r="CZ39" s="59">
        <v>1901800</v>
      </c>
      <c r="DA39" s="59">
        <v>210000</v>
      </c>
      <c r="DB39" s="59">
        <v>129100</v>
      </c>
      <c r="DC39" s="59">
        <v>330000</v>
      </c>
      <c r="DD39" s="59">
        <v>346500</v>
      </c>
      <c r="DE39" s="61">
        <v>364000</v>
      </c>
      <c r="DF39" s="62" t="s">
        <v>856</v>
      </c>
      <c r="DG39" s="75">
        <f>AM39</f>
        <v>5500</v>
      </c>
      <c r="DH39" s="64">
        <v>350</v>
      </c>
      <c r="DI39" s="65">
        <f aca="true" t="shared" si="10" ref="DI39:DI49">DH39</f>
        <v>350</v>
      </c>
      <c r="DJ39" s="66">
        <f t="shared" si="4"/>
        <v>1925000</v>
      </c>
      <c r="DK39" s="66">
        <f t="shared" si="5"/>
        <v>1485000</v>
      </c>
      <c r="DL39" s="66">
        <f t="shared" si="6"/>
        <v>1485000</v>
      </c>
      <c r="DM39" s="67">
        <f t="shared" si="7"/>
        <v>297000</v>
      </c>
      <c r="DN39" s="68" t="s">
        <v>881</v>
      </c>
      <c r="DO39" s="63"/>
      <c r="DP39" s="50"/>
      <c r="DQ39" s="50"/>
      <c r="DR39" s="50"/>
      <c r="DS39" s="50"/>
      <c r="DT39" s="50"/>
      <c r="DU39" s="50"/>
      <c r="DV39" s="70" t="s">
        <v>12</v>
      </c>
      <c r="DW39" s="70"/>
      <c r="DX39" s="71">
        <v>0</v>
      </c>
    </row>
    <row r="40" spans="1:128" ht="53.25" customHeight="1">
      <c r="A40" s="3" t="s">
        <v>505</v>
      </c>
      <c r="B40" s="53" t="s">
        <v>680</v>
      </c>
      <c r="C40" s="53" t="s">
        <v>681</v>
      </c>
      <c r="D40" s="54" t="s">
        <v>682</v>
      </c>
      <c r="E40" s="55" t="s">
        <v>683</v>
      </c>
      <c r="F40" s="56">
        <v>39251</v>
      </c>
      <c r="G40" s="55" t="s">
        <v>505</v>
      </c>
      <c r="H40" s="55" t="s">
        <v>506</v>
      </c>
      <c r="I40" s="55" t="s">
        <v>507</v>
      </c>
      <c r="J40" s="55" t="s">
        <v>508</v>
      </c>
      <c r="K40" s="55" t="s">
        <v>509</v>
      </c>
      <c r="L40" s="55" t="s">
        <v>665</v>
      </c>
      <c r="M40" s="57">
        <v>0.5</v>
      </c>
      <c r="N40" s="57">
        <v>0.2</v>
      </c>
      <c r="O40" s="57">
        <v>0</v>
      </c>
      <c r="P40" s="57">
        <v>0.01</v>
      </c>
      <c r="Q40" s="57">
        <v>7.5</v>
      </c>
      <c r="R40" s="57">
        <v>0.75</v>
      </c>
      <c r="S40" s="57">
        <v>0</v>
      </c>
      <c r="T40" s="57">
        <v>0</v>
      </c>
      <c r="U40" s="57">
        <v>0</v>
      </c>
      <c r="V40" s="57">
        <f t="shared" si="0"/>
        <v>8.96</v>
      </c>
      <c r="W40" s="57">
        <f t="shared" si="1"/>
        <v>8</v>
      </c>
      <c r="X40" s="57">
        <f t="shared" si="2"/>
        <v>0.96</v>
      </c>
      <c r="Y40" s="58">
        <f t="shared" si="3"/>
        <v>10.714285714285712</v>
      </c>
      <c r="Z40" s="57">
        <v>46</v>
      </c>
      <c r="AA40" s="57">
        <v>50</v>
      </c>
      <c r="AB40" s="57">
        <v>55</v>
      </c>
      <c r="AC40" s="57">
        <v>60</v>
      </c>
      <c r="AD40" s="57"/>
      <c r="AE40" s="57"/>
      <c r="AF40" s="57"/>
      <c r="AG40" s="57"/>
      <c r="AH40" s="57"/>
      <c r="AI40" s="57"/>
      <c r="AJ40" s="57"/>
      <c r="AK40" s="57"/>
      <c r="AL40" s="59">
        <v>3800</v>
      </c>
      <c r="AM40" s="59">
        <v>4820</v>
      </c>
      <c r="AN40" s="59">
        <v>7400</v>
      </c>
      <c r="AO40" s="59">
        <v>7600</v>
      </c>
      <c r="AP40" s="57"/>
      <c r="AQ40" s="57"/>
      <c r="AR40" s="57"/>
      <c r="AS40" s="57"/>
      <c r="AT40" s="57">
        <v>5</v>
      </c>
      <c r="AU40" s="57">
        <v>3</v>
      </c>
      <c r="AV40" s="57">
        <v>5</v>
      </c>
      <c r="AW40" s="57">
        <v>5</v>
      </c>
      <c r="AX40" s="57">
        <v>32</v>
      </c>
      <c r="AY40" s="57">
        <v>50</v>
      </c>
      <c r="AZ40" s="57">
        <v>0</v>
      </c>
      <c r="BA40" s="57">
        <v>0</v>
      </c>
      <c r="BB40" s="57">
        <v>0</v>
      </c>
      <c r="BC40" s="59">
        <v>1023600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9">
        <v>85700</v>
      </c>
      <c r="BQ40" s="59">
        <v>492040</v>
      </c>
      <c r="BR40" s="59">
        <v>547000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9">
        <v>2000</v>
      </c>
      <c r="BZ40" s="59">
        <v>3000</v>
      </c>
      <c r="CA40" s="57">
        <v>0</v>
      </c>
      <c r="CB40" s="72">
        <f>80*AM40</f>
        <v>385600</v>
      </c>
      <c r="CC40" s="57"/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9">
        <v>839330</v>
      </c>
      <c r="CM40" s="59">
        <v>1810300</v>
      </c>
      <c r="CN40" s="59">
        <v>287540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60">
        <v>837540</v>
      </c>
      <c r="CU40" s="74">
        <v>0</v>
      </c>
      <c r="CV40" s="74">
        <v>0</v>
      </c>
      <c r="CW40" s="74">
        <v>0</v>
      </c>
      <c r="CX40" s="59">
        <v>925030</v>
      </c>
      <c r="CY40" s="59">
        <v>2304340</v>
      </c>
      <c r="CZ40" s="59">
        <v>1861140</v>
      </c>
      <c r="DA40" s="57">
        <v>0</v>
      </c>
      <c r="DB40" s="57">
        <v>0</v>
      </c>
      <c r="DC40" s="59">
        <v>1023600</v>
      </c>
      <c r="DD40" s="59">
        <v>563550</v>
      </c>
      <c r="DE40" s="61">
        <v>535550</v>
      </c>
      <c r="DF40" s="62" t="s">
        <v>856</v>
      </c>
      <c r="DG40" s="75">
        <f>AM40</f>
        <v>4820</v>
      </c>
      <c r="DH40" s="64">
        <v>350</v>
      </c>
      <c r="DI40" s="65">
        <f t="shared" si="10"/>
        <v>350</v>
      </c>
      <c r="DJ40" s="66">
        <f t="shared" si="4"/>
        <v>1687000</v>
      </c>
      <c r="DK40" s="66">
        <f t="shared" si="5"/>
        <v>1301400</v>
      </c>
      <c r="DL40" s="66">
        <f t="shared" si="6"/>
        <v>1301400</v>
      </c>
      <c r="DM40" s="67">
        <f t="shared" si="7"/>
        <v>260280</v>
      </c>
      <c r="DN40" s="68" t="s">
        <v>882</v>
      </c>
      <c r="DO40" s="63"/>
      <c r="DP40" s="50" t="s">
        <v>859</v>
      </c>
      <c r="DQ40" s="50"/>
      <c r="DR40" s="50"/>
      <c r="DS40" s="50"/>
      <c r="DT40" s="50"/>
      <c r="DU40" s="50"/>
      <c r="DV40" s="70" t="s">
        <v>12</v>
      </c>
      <c r="DW40" s="70"/>
      <c r="DX40" s="71">
        <v>0</v>
      </c>
    </row>
    <row r="41" spans="1:128" ht="56.25" customHeight="1">
      <c r="A41" s="3" t="s">
        <v>684</v>
      </c>
      <c r="B41" s="53" t="s">
        <v>685</v>
      </c>
      <c r="C41" s="53" t="s">
        <v>686</v>
      </c>
      <c r="D41" s="54" t="s">
        <v>687</v>
      </c>
      <c r="E41" s="55" t="s">
        <v>688</v>
      </c>
      <c r="F41" s="56">
        <v>39392</v>
      </c>
      <c r="G41" s="55" t="s">
        <v>505</v>
      </c>
      <c r="H41" s="55" t="s">
        <v>506</v>
      </c>
      <c r="I41" s="55" t="s">
        <v>516</v>
      </c>
      <c r="J41" s="55" t="s">
        <v>588</v>
      </c>
      <c r="K41" s="55" t="s">
        <v>534</v>
      </c>
      <c r="L41" s="55" t="s">
        <v>535</v>
      </c>
      <c r="M41" s="57">
        <v>0</v>
      </c>
      <c r="N41" s="57">
        <v>0</v>
      </c>
      <c r="O41" s="57">
        <v>0.02</v>
      </c>
      <c r="P41" s="57">
        <v>0.03</v>
      </c>
      <c r="Q41" s="57">
        <v>5.5</v>
      </c>
      <c r="R41" s="57">
        <v>2.1</v>
      </c>
      <c r="S41" s="57">
        <v>0</v>
      </c>
      <c r="T41" s="57">
        <v>0</v>
      </c>
      <c r="U41" s="57"/>
      <c r="V41" s="57">
        <f t="shared" si="0"/>
        <v>7.65</v>
      </c>
      <c r="W41" s="57">
        <f t="shared" si="1"/>
        <v>5.52</v>
      </c>
      <c r="X41" s="57">
        <f t="shared" si="2"/>
        <v>2.13</v>
      </c>
      <c r="Y41" s="58">
        <f t="shared" si="3"/>
        <v>27.843137254901958</v>
      </c>
      <c r="Z41" s="57">
        <v>105</v>
      </c>
      <c r="AA41" s="57">
        <v>120</v>
      </c>
      <c r="AB41" s="57">
        <v>120</v>
      </c>
      <c r="AC41" s="57">
        <v>125</v>
      </c>
      <c r="AD41" s="57"/>
      <c r="AE41" s="57"/>
      <c r="AF41" s="57"/>
      <c r="AG41" s="57"/>
      <c r="AH41" s="57"/>
      <c r="AI41" s="57"/>
      <c r="AJ41" s="57"/>
      <c r="AK41" s="57"/>
      <c r="AL41" s="59">
        <v>2520</v>
      </c>
      <c r="AM41" s="59">
        <v>3480</v>
      </c>
      <c r="AN41" s="59">
        <v>3480</v>
      </c>
      <c r="AO41" s="59">
        <v>3600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9">
        <v>94200</v>
      </c>
      <c r="BA41" s="59">
        <v>269800</v>
      </c>
      <c r="BB41" s="57">
        <v>0</v>
      </c>
      <c r="BC41" s="59">
        <v>291000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/>
      <c r="CC41" s="57"/>
      <c r="CD41" s="59">
        <v>2200000</v>
      </c>
      <c r="CE41" s="59">
        <v>1980000</v>
      </c>
      <c r="CF41" s="59">
        <v>1557900</v>
      </c>
      <c r="CG41" s="59">
        <v>872100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9">
        <v>222002</v>
      </c>
      <c r="CQ41" s="59">
        <v>494666</v>
      </c>
      <c r="CR41" s="59">
        <v>95500</v>
      </c>
      <c r="CS41" s="59">
        <v>1203500</v>
      </c>
      <c r="CT41" s="60">
        <v>1653400</v>
      </c>
      <c r="CU41" s="60">
        <v>1203500</v>
      </c>
      <c r="CV41" s="60">
        <v>1203500</v>
      </c>
      <c r="CW41" s="60">
        <v>1203500</v>
      </c>
      <c r="CX41" s="59">
        <v>2510202</v>
      </c>
      <c r="CY41" s="59">
        <v>2732800</v>
      </c>
      <c r="CZ41" s="59">
        <v>4020000</v>
      </c>
      <c r="DA41" s="59">
        <v>94200</v>
      </c>
      <c r="DB41" s="59">
        <v>269800</v>
      </c>
      <c r="DC41" s="59">
        <v>291000</v>
      </c>
      <c r="DD41" s="59">
        <v>291000</v>
      </c>
      <c r="DE41" s="61">
        <v>300000</v>
      </c>
      <c r="DF41" s="62" t="s">
        <v>855</v>
      </c>
      <c r="DG41" s="63">
        <f>V41</f>
        <v>7.65</v>
      </c>
      <c r="DH41" s="64">
        <v>320000</v>
      </c>
      <c r="DI41" s="65">
        <f t="shared" si="10"/>
        <v>320000</v>
      </c>
      <c r="DJ41" s="66">
        <f t="shared" si="4"/>
        <v>2448000</v>
      </c>
      <c r="DK41" s="66">
        <f t="shared" si="5"/>
        <v>2448000</v>
      </c>
      <c r="DL41" s="66">
        <f t="shared" si="6"/>
        <v>2448000</v>
      </c>
      <c r="DM41" s="67">
        <f t="shared" si="7"/>
        <v>489600</v>
      </c>
      <c r="DN41" s="63" t="s">
        <v>921</v>
      </c>
      <c r="DO41" s="73">
        <f>AM41/(W41*2080)</f>
        <v>0.3030936454849499</v>
      </c>
      <c r="DP41" s="50" t="s">
        <v>874</v>
      </c>
      <c r="DQ41" s="50"/>
      <c r="DR41" s="50"/>
      <c r="DS41" s="50"/>
      <c r="DT41" s="50"/>
      <c r="DU41" s="50"/>
      <c r="DV41" s="70" t="s">
        <v>12</v>
      </c>
      <c r="DW41" s="70"/>
      <c r="DX41" s="71">
        <v>0</v>
      </c>
    </row>
    <row r="42" spans="1:128" ht="30" customHeight="1">
      <c r="A42" s="3" t="s">
        <v>689</v>
      </c>
      <c r="B42" s="53" t="s">
        <v>690</v>
      </c>
      <c r="C42" s="53" t="s">
        <v>691</v>
      </c>
      <c r="D42" s="54" t="s">
        <v>692</v>
      </c>
      <c r="E42" s="55" t="s">
        <v>693</v>
      </c>
      <c r="F42" s="56">
        <v>39407</v>
      </c>
      <c r="G42" s="55" t="s">
        <v>505</v>
      </c>
      <c r="H42" s="55" t="s">
        <v>506</v>
      </c>
      <c r="I42" s="55" t="s">
        <v>507</v>
      </c>
      <c r="J42" s="55" t="s">
        <v>584</v>
      </c>
      <c r="K42" s="55" t="s">
        <v>518</v>
      </c>
      <c r="L42" s="55" t="s">
        <v>594</v>
      </c>
      <c r="M42" s="57">
        <v>0</v>
      </c>
      <c r="N42" s="57">
        <v>0</v>
      </c>
      <c r="O42" s="57">
        <v>0</v>
      </c>
      <c r="P42" s="57">
        <v>0</v>
      </c>
      <c r="Q42" s="57">
        <v>2.5</v>
      </c>
      <c r="R42" s="57">
        <v>0.79</v>
      </c>
      <c r="S42" s="57">
        <v>0</v>
      </c>
      <c r="T42" s="57">
        <v>0</v>
      </c>
      <c r="U42" s="57"/>
      <c r="V42" s="57">
        <f t="shared" si="0"/>
        <v>3.29</v>
      </c>
      <c r="W42" s="57">
        <f t="shared" si="1"/>
        <v>2.5</v>
      </c>
      <c r="X42" s="57">
        <f t="shared" si="2"/>
        <v>0.79</v>
      </c>
      <c r="Y42" s="58">
        <f t="shared" si="3"/>
        <v>24.012158054711247</v>
      </c>
      <c r="Z42" s="57">
        <v>12</v>
      </c>
      <c r="AA42" s="57">
        <v>10</v>
      </c>
      <c r="AB42" s="57">
        <v>10</v>
      </c>
      <c r="AC42" s="57">
        <v>10</v>
      </c>
      <c r="AD42" s="57">
        <v>8</v>
      </c>
      <c r="AE42" s="57">
        <v>8</v>
      </c>
      <c r="AF42" s="57">
        <v>8</v>
      </c>
      <c r="AG42" s="57">
        <v>8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>
        <v>2</v>
      </c>
      <c r="AU42" s="57">
        <v>1</v>
      </c>
      <c r="AV42" s="57">
        <v>1</v>
      </c>
      <c r="AW42" s="57">
        <v>0</v>
      </c>
      <c r="AX42" s="57">
        <v>6</v>
      </c>
      <c r="AY42" s="57">
        <v>10</v>
      </c>
      <c r="AZ42" s="57">
        <v>0</v>
      </c>
      <c r="BA42" s="59">
        <v>399200</v>
      </c>
      <c r="BB42" s="57">
        <v>0</v>
      </c>
      <c r="BC42" s="59">
        <v>437198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9">
        <v>6444</v>
      </c>
      <c r="BQ42" s="59">
        <v>6193</v>
      </c>
      <c r="BR42" s="57">
        <v>0</v>
      </c>
      <c r="BS42" s="59">
        <v>7000</v>
      </c>
      <c r="BT42" s="59">
        <v>136789</v>
      </c>
      <c r="BU42" s="59">
        <v>135548</v>
      </c>
      <c r="BV42" s="57">
        <v>0</v>
      </c>
      <c r="BW42" s="59">
        <v>143000</v>
      </c>
      <c r="BX42" s="57">
        <v>0</v>
      </c>
      <c r="BY42" s="57">
        <v>0</v>
      </c>
      <c r="BZ42" s="57">
        <v>0</v>
      </c>
      <c r="CA42" s="57">
        <v>0</v>
      </c>
      <c r="CB42" s="72">
        <f>4000*12*AE42</f>
        <v>384000</v>
      </c>
      <c r="CC42" s="57"/>
      <c r="CD42" s="59">
        <v>1303000</v>
      </c>
      <c r="CE42" s="59">
        <v>1443000</v>
      </c>
      <c r="CF42" s="59">
        <v>1443000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9">
        <v>10900</v>
      </c>
      <c r="CQ42" s="59">
        <v>36621</v>
      </c>
      <c r="CR42" s="57">
        <v>0</v>
      </c>
      <c r="CS42" s="57">
        <v>0</v>
      </c>
      <c r="CT42" s="60">
        <v>1443000</v>
      </c>
      <c r="CU42" s="74">
        <v>0</v>
      </c>
      <c r="CV42" s="74">
        <v>0</v>
      </c>
      <c r="CW42" s="74">
        <v>0</v>
      </c>
      <c r="CX42" s="59">
        <v>1518233</v>
      </c>
      <c r="CY42" s="59">
        <v>2030567</v>
      </c>
      <c r="CZ42" s="59">
        <v>2031016</v>
      </c>
      <c r="DA42" s="57">
        <v>0</v>
      </c>
      <c r="DB42" s="59">
        <v>399200</v>
      </c>
      <c r="DC42" s="59">
        <v>437198</v>
      </c>
      <c r="DD42" s="59">
        <v>468380</v>
      </c>
      <c r="DE42" s="61">
        <v>501930</v>
      </c>
      <c r="DF42" s="62" t="s">
        <v>854</v>
      </c>
      <c r="DG42" s="63">
        <f>AE42</f>
        <v>8</v>
      </c>
      <c r="DH42" s="64">
        <v>260000</v>
      </c>
      <c r="DI42" s="65">
        <f t="shared" si="10"/>
        <v>260000</v>
      </c>
      <c r="DJ42" s="66">
        <f t="shared" si="4"/>
        <v>2080000</v>
      </c>
      <c r="DK42" s="66">
        <f t="shared" si="5"/>
        <v>1696000</v>
      </c>
      <c r="DL42" s="66">
        <f t="shared" si="6"/>
        <v>1696000</v>
      </c>
      <c r="DM42" s="67">
        <f t="shared" si="7"/>
        <v>339200</v>
      </c>
      <c r="DN42" s="68"/>
      <c r="DO42" s="63"/>
      <c r="DP42" s="50"/>
      <c r="DQ42" s="50"/>
      <c r="DR42" s="50"/>
      <c r="DS42" s="50"/>
      <c r="DT42" s="50"/>
      <c r="DU42" s="50"/>
      <c r="DV42" s="70">
        <v>339000</v>
      </c>
      <c r="DW42" s="70"/>
      <c r="DX42" s="71">
        <v>0</v>
      </c>
    </row>
    <row r="43" spans="1:128" s="8" customFormat="1" ht="30" customHeight="1">
      <c r="A43" s="7" t="s">
        <v>694</v>
      </c>
      <c r="B43" s="81" t="s">
        <v>695</v>
      </c>
      <c r="C43" s="81" t="s">
        <v>691</v>
      </c>
      <c r="D43" s="82" t="s">
        <v>692</v>
      </c>
      <c r="E43" s="83" t="s">
        <v>696</v>
      </c>
      <c r="F43" s="84">
        <v>39407</v>
      </c>
      <c r="G43" s="83" t="s">
        <v>505</v>
      </c>
      <c r="H43" s="83" t="s">
        <v>506</v>
      </c>
      <c r="I43" s="83" t="s">
        <v>507</v>
      </c>
      <c r="J43" s="83" t="s">
        <v>598</v>
      </c>
      <c r="K43" s="83" t="s">
        <v>509</v>
      </c>
      <c r="L43" s="83" t="s">
        <v>594</v>
      </c>
      <c r="M43" s="85">
        <v>0</v>
      </c>
      <c r="N43" s="85">
        <v>0</v>
      </c>
      <c r="O43" s="85">
        <v>0</v>
      </c>
      <c r="P43" s="85">
        <v>0</v>
      </c>
      <c r="Q43" s="85">
        <v>2</v>
      </c>
      <c r="R43" s="85">
        <v>0.58</v>
      </c>
      <c r="S43" s="85">
        <v>0</v>
      </c>
      <c r="T43" s="85">
        <v>0</v>
      </c>
      <c r="U43" s="85"/>
      <c r="V43" s="85">
        <f t="shared" si="0"/>
        <v>2.58</v>
      </c>
      <c r="W43" s="85">
        <f t="shared" si="1"/>
        <v>2</v>
      </c>
      <c r="X43" s="85">
        <f t="shared" si="2"/>
        <v>0.58</v>
      </c>
      <c r="Y43" s="86">
        <f t="shared" si="3"/>
        <v>22.480620155038757</v>
      </c>
      <c r="Z43" s="85">
        <v>25</v>
      </c>
      <c r="AA43" s="85">
        <v>26</v>
      </c>
      <c r="AB43" s="85">
        <v>26</v>
      </c>
      <c r="AC43" s="85">
        <v>26</v>
      </c>
      <c r="AD43" s="85"/>
      <c r="AE43" s="85"/>
      <c r="AF43" s="85"/>
      <c r="AG43" s="85"/>
      <c r="AH43" s="85"/>
      <c r="AI43" s="85"/>
      <c r="AJ43" s="85"/>
      <c r="AK43" s="85"/>
      <c r="AL43" s="85">
        <v>963</v>
      </c>
      <c r="AM43" s="87">
        <v>1000</v>
      </c>
      <c r="AN43" s="87">
        <v>1000</v>
      </c>
      <c r="AO43" s="87">
        <v>1000</v>
      </c>
      <c r="AP43" s="85"/>
      <c r="AQ43" s="85"/>
      <c r="AR43" s="85"/>
      <c r="AS43" s="85"/>
      <c r="AT43" s="85">
        <v>8</v>
      </c>
      <c r="AU43" s="85">
        <v>0</v>
      </c>
      <c r="AV43" s="85">
        <v>0</v>
      </c>
      <c r="AW43" s="85">
        <v>0</v>
      </c>
      <c r="AX43" s="85">
        <v>18</v>
      </c>
      <c r="AY43" s="85">
        <v>26</v>
      </c>
      <c r="AZ43" s="87">
        <v>296400</v>
      </c>
      <c r="BA43" s="87">
        <v>139400</v>
      </c>
      <c r="BB43" s="85">
        <v>0</v>
      </c>
      <c r="BC43" s="87">
        <v>632739</v>
      </c>
      <c r="BD43" s="85">
        <v>0</v>
      </c>
      <c r="BE43" s="85">
        <v>0</v>
      </c>
      <c r="BF43" s="85">
        <v>0</v>
      </c>
      <c r="BG43" s="85">
        <v>0</v>
      </c>
      <c r="BH43" s="87">
        <v>61800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7">
        <v>24000</v>
      </c>
      <c r="BQ43" s="87">
        <v>19296</v>
      </c>
      <c r="BR43" s="85">
        <v>0</v>
      </c>
      <c r="BS43" s="87">
        <v>24000</v>
      </c>
      <c r="BT43" s="85">
        <v>0</v>
      </c>
      <c r="BU43" s="85">
        <v>0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8">
        <f>80*AM43</f>
        <v>80000</v>
      </c>
      <c r="CC43" s="85"/>
      <c r="CD43" s="87">
        <v>1076000</v>
      </c>
      <c r="CE43" s="87">
        <v>705000</v>
      </c>
      <c r="CF43" s="87">
        <v>705000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0</v>
      </c>
      <c r="CP43" s="87">
        <v>22457</v>
      </c>
      <c r="CQ43" s="87">
        <v>48046</v>
      </c>
      <c r="CR43" s="85">
        <v>0</v>
      </c>
      <c r="CS43" s="87">
        <v>1456</v>
      </c>
      <c r="CT43" s="89">
        <v>705000</v>
      </c>
      <c r="CU43" s="89">
        <v>1456</v>
      </c>
      <c r="CV43" s="89">
        <v>1456</v>
      </c>
      <c r="CW43" s="89">
        <v>1456</v>
      </c>
      <c r="CX43" s="87">
        <v>1458600</v>
      </c>
      <c r="CY43" s="87">
        <v>911342</v>
      </c>
      <c r="CZ43" s="87">
        <v>1363195</v>
      </c>
      <c r="DA43" s="87">
        <v>296400</v>
      </c>
      <c r="DB43" s="87">
        <v>139400</v>
      </c>
      <c r="DC43" s="87">
        <v>632739</v>
      </c>
      <c r="DD43" s="87">
        <v>685700</v>
      </c>
      <c r="DE43" s="90">
        <v>743235</v>
      </c>
      <c r="DF43" s="91" t="s">
        <v>855</v>
      </c>
      <c r="DG43" s="92">
        <f>V43</f>
        <v>2.58</v>
      </c>
      <c r="DH43" s="64">
        <v>375000</v>
      </c>
      <c r="DI43" s="93">
        <f t="shared" si="10"/>
        <v>375000</v>
      </c>
      <c r="DJ43" s="67">
        <f t="shared" si="4"/>
        <v>967500</v>
      </c>
      <c r="DK43" s="67">
        <f t="shared" si="5"/>
        <v>887500</v>
      </c>
      <c r="DL43" s="67">
        <f t="shared" si="6"/>
        <v>887500</v>
      </c>
      <c r="DM43" s="67">
        <f t="shared" si="7"/>
        <v>177500</v>
      </c>
      <c r="DN43" s="92"/>
      <c r="DO43" s="92"/>
      <c r="DP43" s="94"/>
      <c r="DQ43" s="94"/>
      <c r="DR43" s="94"/>
      <c r="DS43" s="94"/>
      <c r="DT43" s="94"/>
      <c r="DU43" s="94"/>
      <c r="DV43" s="95">
        <v>178000</v>
      </c>
      <c r="DW43" s="96"/>
      <c r="DX43" s="71">
        <v>0</v>
      </c>
    </row>
    <row r="44" spans="1:128" ht="30" customHeight="1">
      <c r="A44" s="3" t="s">
        <v>697</v>
      </c>
      <c r="B44" s="53" t="s">
        <v>698</v>
      </c>
      <c r="C44" s="53" t="s">
        <v>691</v>
      </c>
      <c r="D44" s="54" t="s">
        <v>692</v>
      </c>
      <c r="E44" s="55" t="s">
        <v>699</v>
      </c>
      <c r="F44" s="56">
        <v>39407</v>
      </c>
      <c r="G44" s="55" t="s">
        <v>505</v>
      </c>
      <c r="H44" s="55" t="s">
        <v>506</v>
      </c>
      <c r="I44" s="55" t="s">
        <v>507</v>
      </c>
      <c r="J44" s="55" t="s">
        <v>584</v>
      </c>
      <c r="K44" s="55" t="s">
        <v>518</v>
      </c>
      <c r="L44" s="55" t="s">
        <v>594</v>
      </c>
      <c r="M44" s="57">
        <v>0</v>
      </c>
      <c r="N44" s="57">
        <v>0</v>
      </c>
      <c r="O44" s="57">
        <v>0</v>
      </c>
      <c r="P44" s="57">
        <v>0</v>
      </c>
      <c r="Q44" s="57">
        <v>2.5</v>
      </c>
      <c r="R44" s="57">
        <v>0.79</v>
      </c>
      <c r="S44" s="57">
        <v>0</v>
      </c>
      <c r="T44" s="57">
        <v>0</v>
      </c>
      <c r="U44" s="57"/>
      <c r="V44" s="57">
        <f t="shared" si="0"/>
        <v>3.29</v>
      </c>
      <c r="W44" s="57">
        <f t="shared" si="1"/>
        <v>2.5</v>
      </c>
      <c r="X44" s="57">
        <f t="shared" si="2"/>
        <v>0.79</v>
      </c>
      <c r="Y44" s="58">
        <f t="shared" si="3"/>
        <v>24.012158054711247</v>
      </c>
      <c r="Z44" s="57">
        <v>13</v>
      </c>
      <c r="AA44" s="57">
        <v>13</v>
      </c>
      <c r="AB44" s="57">
        <v>13</v>
      </c>
      <c r="AC44" s="57">
        <v>13</v>
      </c>
      <c r="AD44" s="57">
        <v>9</v>
      </c>
      <c r="AE44" s="57">
        <v>9</v>
      </c>
      <c r="AF44" s="57">
        <v>9</v>
      </c>
      <c r="AG44" s="57">
        <v>9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>
        <v>1</v>
      </c>
      <c r="AU44" s="57">
        <v>1</v>
      </c>
      <c r="AV44" s="57">
        <v>0</v>
      </c>
      <c r="AW44" s="57">
        <v>0</v>
      </c>
      <c r="AX44" s="57">
        <v>11</v>
      </c>
      <c r="AY44" s="57">
        <v>13</v>
      </c>
      <c r="AZ44" s="57">
        <v>0</v>
      </c>
      <c r="BA44" s="59">
        <v>897900</v>
      </c>
      <c r="BB44" s="57">
        <v>0</v>
      </c>
      <c r="BC44" s="59">
        <v>763630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9">
        <v>13164</v>
      </c>
      <c r="BQ44" s="59">
        <v>3224</v>
      </c>
      <c r="BR44" s="57">
        <v>0</v>
      </c>
      <c r="BS44" s="59">
        <v>5000</v>
      </c>
      <c r="BT44" s="59">
        <v>205302</v>
      </c>
      <c r="BU44" s="59">
        <v>154030</v>
      </c>
      <c r="BV44" s="57">
        <v>0</v>
      </c>
      <c r="BW44" s="59">
        <v>202900</v>
      </c>
      <c r="BX44" s="57">
        <v>0</v>
      </c>
      <c r="BY44" s="57">
        <v>0</v>
      </c>
      <c r="BZ44" s="57">
        <v>0</v>
      </c>
      <c r="CA44" s="57">
        <v>0</v>
      </c>
      <c r="CB44" s="72">
        <f>4000*12*AE44</f>
        <v>432000</v>
      </c>
      <c r="CC44" s="57"/>
      <c r="CD44" s="59">
        <v>927000</v>
      </c>
      <c r="CE44" s="59">
        <v>1460000</v>
      </c>
      <c r="CF44" s="59">
        <v>1460000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9">
        <v>8034</v>
      </c>
      <c r="CQ44" s="59">
        <v>32028</v>
      </c>
      <c r="CR44" s="57">
        <v>0</v>
      </c>
      <c r="CS44" s="57">
        <v>743</v>
      </c>
      <c r="CT44" s="60">
        <v>1460000</v>
      </c>
      <c r="CU44" s="74">
        <v>743</v>
      </c>
      <c r="CV44" s="74">
        <v>743</v>
      </c>
      <c r="CW44" s="74">
        <v>743</v>
      </c>
      <c r="CX44" s="59">
        <v>1146766</v>
      </c>
      <c r="CY44" s="59">
        <v>2545882</v>
      </c>
      <c r="CZ44" s="59">
        <v>2432273</v>
      </c>
      <c r="DA44" s="57">
        <v>0</v>
      </c>
      <c r="DB44" s="59">
        <v>897900</v>
      </c>
      <c r="DC44" s="59">
        <v>763630</v>
      </c>
      <c r="DD44" s="59">
        <v>824223</v>
      </c>
      <c r="DE44" s="61">
        <v>889684</v>
      </c>
      <c r="DF44" s="62" t="s">
        <v>854</v>
      </c>
      <c r="DG44" s="63">
        <f>AE44</f>
        <v>9</v>
      </c>
      <c r="DH44" s="64">
        <v>260000</v>
      </c>
      <c r="DI44" s="65">
        <f t="shared" si="10"/>
        <v>260000</v>
      </c>
      <c r="DJ44" s="66">
        <f t="shared" si="4"/>
        <v>2340000</v>
      </c>
      <c r="DK44" s="66">
        <f t="shared" si="5"/>
        <v>1908000</v>
      </c>
      <c r="DL44" s="66">
        <f t="shared" si="6"/>
        <v>1908000</v>
      </c>
      <c r="DM44" s="67">
        <f t="shared" si="7"/>
        <v>381600</v>
      </c>
      <c r="DN44" s="68" t="s">
        <v>893</v>
      </c>
      <c r="DO44" s="63"/>
      <c r="DP44" s="50"/>
      <c r="DQ44" s="50"/>
      <c r="DR44" s="50"/>
      <c r="DS44" s="50"/>
      <c r="DT44" s="50"/>
      <c r="DU44" s="50"/>
      <c r="DV44" s="70" t="s">
        <v>12</v>
      </c>
      <c r="DW44" s="70"/>
      <c r="DX44" s="78">
        <v>0</v>
      </c>
    </row>
    <row r="45" spans="1:128" s="8" customFormat="1" ht="30" customHeight="1">
      <c r="A45" s="7" t="s">
        <v>700</v>
      </c>
      <c r="B45" s="81" t="s">
        <v>701</v>
      </c>
      <c r="C45" s="81" t="s">
        <v>702</v>
      </c>
      <c r="D45" s="82" t="s">
        <v>703</v>
      </c>
      <c r="E45" s="83" t="s">
        <v>704</v>
      </c>
      <c r="F45" s="84">
        <v>39399</v>
      </c>
      <c r="G45" s="83" t="s">
        <v>505</v>
      </c>
      <c r="H45" s="83" t="s">
        <v>506</v>
      </c>
      <c r="I45" s="83" t="s">
        <v>507</v>
      </c>
      <c r="J45" s="83" t="s">
        <v>508</v>
      </c>
      <c r="K45" s="83" t="s">
        <v>509</v>
      </c>
      <c r="L45" s="83" t="s">
        <v>665</v>
      </c>
      <c r="M45" s="85">
        <v>0.5</v>
      </c>
      <c r="N45" s="85">
        <v>0</v>
      </c>
      <c r="O45" s="85">
        <v>10.42</v>
      </c>
      <c r="P45" s="85">
        <v>0</v>
      </c>
      <c r="Q45" s="85">
        <v>21.83</v>
      </c>
      <c r="R45" s="85">
        <v>4.5</v>
      </c>
      <c r="S45" s="85">
        <v>0</v>
      </c>
      <c r="T45" s="85">
        <v>0</v>
      </c>
      <c r="U45" s="85"/>
      <c r="V45" s="85">
        <f t="shared" si="0"/>
        <v>37.25</v>
      </c>
      <c r="W45" s="85">
        <f t="shared" si="1"/>
        <v>32.75</v>
      </c>
      <c r="X45" s="85">
        <f t="shared" si="2"/>
        <v>4.5</v>
      </c>
      <c r="Y45" s="86">
        <f t="shared" si="3"/>
        <v>12.080536912751679</v>
      </c>
      <c r="Z45" s="85">
        <v>270</v>
      </c>
      <c r="AA45" s="85">
        <v>420</v>
      </c>
      <c r="AB45" s="85">
        <v>450</v>
      </c>
      <c r="AC45" s="85">
        <v>450</v>
      </c>
      <c r="AD45" s="85"/>
      <c r="AE45" s="85"/>
      <c r="AF45" s="85"/>
      <c r="AG45" s="85"/>
      <c r="AH45" s="85"/>
      <c r="AI45" s="85"/>
      <c r="AJ45" s="85"/>
      <c r="AK45" s="85"/>
      <c r="AL45" s="87">
        <v>48065</v>
      </c>
      <c r="AM45" s="87">
        <v>80200</v>
      </c>
      <c r="AN45" s="87">
        <v>90000</v>
      </c>
      <c r="AO45" s="87">
        <v>90000</v>
      </c>
      <c r="AP45" s="85"/>
      <c r="AQ45" s="85"/>
      <c r="AR45" s="85"/>
      <c r="AS45" s="85"/>
      <c r="AT45" s="85">
        <v>70</v>
      </c>
      <c r="AU45" s="85">
        <v>122</v>
      </c>
      <c r="AV45" s="85">
        <v>135</v>
      </c>
      <c r="AW45" s="85">
        <v>79</v>
      </c>
      <c r="AX45" s="85">
        <v>14</v>
      </c>
      <c r="AY45" s="85">
        <v>420</v>
      </c>
      <c r="AZ45" s="87">
        <v>1013800</v>
      </c>
      <c r="BA45" s="87">
        <v>1588400</v>
      </c>
      <c r="BB45" s="85">
        <v>0</v>
      </c>
      <c r="BC45" s="87">
        <v>4597371</v>
      </c>
      <c r="BD45" s="85">
        <v>0</v>
      </c>
      <c r="BE45" s="85">
        <v>0</v>
      </c>
      <c r="BF45" s="85">
        <v>0</v>
      </c>
      <c r="BG45" s="85">
        <v>0</v>
      </c>
      <c r="BH45" s="87">
        <v>277000</v>
      </c>
      <c r="BI45" s="87">
        <v>204850</v>
      </c>
      <c r="BJ45" s="85">
        <v>0</v>
      </c>
      <c r="BK45" s="87">
        <v>425000</v>
      </c>
      <c r="BL45" s="85">
        <v>0</v>
      </c>
      <c r="BM45" s="85">
        <v>0</v>
      </c>
      <c r="BN45" s="85">
        <v>0</v>
      </c>
      <c r="BO45" s="85">
        <v>0</v>
      </c>
      <c r="BP45" s="87">
        <v>2548000</v>
      </c>
      <c r="BQ45" s="87">
        <v>4710000</v>
      </c>
      <c r="BR45" s="85">
        <v>0</v>
      </c>
      <c r="BS45" s="87">
        <v>8160320</v>
      </c>
      <c r="BT45" s="85">
        <v>0</v>
      </c>
      <c r="BU45" s="85">
        <v>0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v>0</v>
      </c>
      <c r="CB45" s="88">
        <f>80*AM45</f>
        <v>6416000</v>
      </c>
      <c r="CC45" s="85"/>
      <c r="CD45" s="87">
        <v>1447000</v>
      </c>
      <c r="CE45" s="87">
        <v>4336000</v>
      </c>
      <c r="CF45" s="87">
        <v>5269000</v>
      </c>
      <c r="CG45" s="85">
        <v>0</v>
      </c>
      <c r="CH45" s="85">
        <v>0</v>
      </c>
      <c r="CI45" s="85">
        <v>0</v>
      </c>
      <c r="CJ45" s="85">
        <v>0</v>
      </c>
      <c r="CK45" s="85">
        <v>0</v>
      </c>
      <c r="CL45" s="85">
        <v>0</v>
      </c>
      <c r="CM45" s="85">
        <v>0</v>
      </c>
      <c r="CN45" s="85">
        <v>0</v>
      </c>
      <c r="CO45" s="85">
        <v>0</v>
      </c>
      <c r="CP45" s="87">
        <v>190000</v>
      </c>
      <c r="CQ45" s="87">
        <v>116000</v>
      </c>
      <c r="CR45" s="85">
        <v>0</v>
      </c>
      <c r="CS45" s="87">
        <v>1565000</v>
      </c>
      <c r="CT45" s="89">
        <v>5269000</v>
      </c>
      <c r="CU45" s="89">
        <v>1565000</v>
      </c>
      <c r="CV45" s="89">
        <v>1565000</v>
      </c>
      <c r="CW45" s="89">
        <v>1565000</v>
      </c>
      <c r="CX45" s="87">
        <v>5475800</v>
      </c>
      <c r="CY45" s="87">
        <v>10955250</v>
      </c>
      <c r="CZ45" s="87">
        <v>20016691</v>
      </c>
      <c r="DA45" s="87">
        <v>1013800</v>
      </c>
      <c r="DB45" s="87">
        <v>1588400</v>
      </c>
      <c r="DC45" s="87">
        <v>4597371</v>
      </c>
      <c r="DD45" s="87">
        <v>3450137</v>
      </c>
      <c r="DE45" s="90">
        <v>3450137</v>
      </c>
      <c r="DF45" s="91" t="s">
        <v>856</v>
      </c>
      <c r="DG45" s="97">
        <f>AM45</f>
        <v>80200</v>
      </c>
      <c r="DH45" s="64">
        <v>350</v>
      </c>
      <c r="DI45" s="93">
        <f t="shared" si="10"/>
        <v>350</v>
      </c>
      <c r="DJ45" s="67">
        <f t="shared" si="4"/>
        <v>28070000</v>
      </c>
      <c r="DK45" s="67">
        <f t="shared" si="5"/>
        <v>21654000</v>
      </c>
      <c r="DL45" s="67">
        <f t="shared" si="6"/>
        <v>21654000</v>
      </c>
      <c r="DM45" s="67">
        <f t="shared" si="7"/>
        <v>4330800</v>
      </c>
      <c r="DN45" s="92"/>
      <c r="DO45" s="92"/>
      <c r="DP45" s="94"/>
      <c r="DQ45" s="94"/>
      <c r="DR45" s="94"/>
      <c r="DS45" s="94"/>
      <c r="DT45" s="94"/>
      <c r="DU45" s="94"/>
      <c r="DV45" s="96" t="s">
        <v>12</v>
      </c>
      <c r="DW45" s="96"/>
      <c r="DX45" s="71">
        <v>0</v>
      </c>
    </row>
    <row r="46" spans="1:128" ht="30" customHeight="1">
      <c r="A46" s="3" t="s">
        <v>705</v>
      </c>
      <c r="B46" s="53" t="s">
        <v>706</v>
      </c>
      <c r="C46" s="53" t="s">
        <v>707</v>
      </c>
      <c r="D46" s="54" t="s">
        <v>708</v>
      </c>
      <c r="E46" s="55" t="s">
        <v>709</v>
      </c>
      <c r="F46" s="56">
        <v>39247</v>
      </c>
      <c r="G46" s="55" t="s">
        <v>505</v>
      </c>
      <c r="H46" s="55" t="s">
        <v>506</v>
      </c>
      <c r="I46" s="55" t="s">
        <v>516</v>
      </c>
      <c r="J46" s="55" t="s">
        <v>517</v>
      </c>
      <c r="K46" s="55" t="s">
        <v>518</v>
      </c>
      <c r="L46" s="55" t="s">
        <v>541</v>
      </c>
      <c r="M46" s="57">
        <v>0.5</v>
      </c>
      <c r="N46" s="57">
        <v>0.3</v>
      </c>
      <c r="O46" s="57">
        <v>0.08</v>
      </c>
      <c r="P46" s="57">
        <v>0.08</v>
      </c>
      <c r="Q46" s="57">
        <v>3.6</v>
      </c>
      <c r="R46" s="57">
        <v>1.4</v>
      </c>
      <c r="S46" s="57">
        <v>0</v>
      </c>
      <c r="T46" s="57">
        <v>0</v>
      </c>
      <c r="U46" s="57">
        <v>42</v>
      </c>
      <c r="V46" s="57">
        <f t="shared" si="0"/>
        <v>5.960000000000001</v>
      </c>
      <c r="W46" s="57">
        <f t="shared" si="1"/>
        <v>4.18</v>
      </c>
      <c r="X46" s="57">
        <f t="shared" si="2"/>
        <v>1.7799999999999998</v>
      </c>
      <c r="Y46" s="58">
        <f t="shared" si="3"/>
        <v>29.865771812080528</v>
      </c>
      <c r="Z46" s="57">
        <v>30</v>
      </c>
      <c r="AA46" s="57">
        <v>28</v>
      </c>
      <c r="AB46" s="57">
        <v>28</v>
      </c>
      <c r="AC46" s="57">
        <v>28</v>
      </c>
      <c r="AD46" s="57">
        <v>22</v>
      </c>
      <c r="AE46" s="57">
        <v>22</v>
      </c>
      <c r="AF46" s="57">
        <v>22</v>
      </c>
      <c r="AG46" s="57">
        <v>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9">
        <v>300000</v>
      </c>
      <c r="BA46" s="59">
        <v>390500</v>
      </c>
      <c r="BB46" s="57">
        <v>0</v>
      </c>
      <c r="BC46" s="59">
        <v>608000</v>
      </c>
      <c r="BD46" s="57">
        <v>0</v>
      </c>
      <c r="BE46" s="57">
        <v>0</v>
      </c>
      <c r="BF46" s="57">
        <v>0</v>
      </c>
      <c r="BG46" s="57">
        <v>0</v>
      </c>
      <c r="BH46" s="59">
        <v>85000</v>
      </c>
      <c r="BI46" s="59">
        <v>110100</v>
      </c>
      <c r="BJ46" s="57">
        <v>0</v>
      </c>
      <c r="BK46" s="59">
        <v>80000</v>
      </c>
      <c r="BL46" s="57">
        <v>0</v>
      </c>
      <c r="BM46" s="59">
        <v>71960</v>
      </c>
      <c r="BN46" s="57">
        <v>0</v>
      </c>
      <c r="BO46" s="59">
        <v>4355</v>
      </c>
      <c r="BP46" s="57">
        <v>0</v>
      </c>
      <c r="BQ46" s="57">
        <v>0</v>
      </c>
      <c r="BR46" s="57">
        <v>0</v>
      </c>
      <c r="BS46" s="57">
        <v>0</v>
      </c>
      <c r="BT46" s="59">
        <v>405254</v>
      </c>
      <c r="BU46" s="59">
        <v>325208</v>
      </c>
      <c r="BV46" s="59">
        <v>60000</v>
      </c>
      <c r="BW46" s="59">
        <v>270000</v>
      </c>
      <c r="BX46" s="59">
        <v>2801</v>
      </c>
      <c r="BY46" s="57">
        <v>0</v>
      </c>
      <c r="BZ46" s="57">
        <v>0</v>
      </c>
      <c r="CA46" s="59">
        <v>10000</v>
      </c>
      <c r="CB46" s="59"/>
      <c r="CC46" s="59"/>
      <c r="CD46" s="59">
        <v>830000</v>
      </c>
      <c r="CE46" s="59">
        <v>814000</v>
      </c>
      <c r="CF46" s="59">
        <v>895000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9">
        <v>491393</v>
      </c>
      <c r="CQ46" s="59">
        <v>176826</v>
      </c>
      <c r="CR46" s="59">
        <v>570000</v>
      </c>
      <c r="CS46" s="59">
        <v>167000</v>
      </c>
      <c r="CT46" s="60">
        <v>1525000</v>
      </c>
      <c r="CU46" s="60">
        <v>167000</v>
      </c>
      <c r="CV46" s="60">
        <v>167000</v>
      </c>
      <c r="CW46" s="60">
        <v>167000</v>
      </c>
      <c r="CX46" s="59">
        <v>2114448</v>
      </c>
      <c r="CY46" s="59">
        <v>1844729</v>
      </c>
      <c r="CZ46" s="59">
        <v>2664355</v>
      </c>
      <c r="DA46" s="59">
        <v>300000</v>
      </c>
      <c r="DB46" s="59">
        <v>390500</v>
      </c>
      <c r="DC46" s="59">
        <v>608000</v>
      </c>
      <c r="DD46" s="59">
        <v>486000</v>
      </c>
      <c r="DE46" s="61">
        <v>486000</v>
      </c>
      <c r="DF46" s="62" t="s">
        <v>854</v>
      </c>
      <c r="DG46" s="63">
        <f>AE46</f>
        <v>22</v>
      </c>
      <c r="DH46" s="64">
        <v>110000</v>
      </c>
      <c r="DI46" s="65">
        <f t="shared" si="10"/>
        <v>110000</v>
      </c>
      <c r="DJ46" s="66">
        <f t="shared" si="4"/>
        <v>2420000</v>
      </c>
      <c r="DK46" s="66">
        <f t="shared" si="5"/>
        <v>2420000</v>
      </c>
      <c r="DL46" s="66">
        <f t="shared" si="6"/>
        <v>2420000</v>
      </c>
      <c r="DM46" s="67">
        <f t="shared" si="7"/>
        <v>484000</v>
      </c>
      <c r="DN46" s="68" t="s">
        <v>915</v>
      </c>
      <c r="DO46" s="63"/>
      <c r="DP46" s="50"/>
      <c r="DQ46" s="50"/>
      <c r="DR46" s="50"/>
      <c r="DS46" s="50"/>
      <c r="DT46" s="50"/>
      <c r="DU46" s="50"/>
      <c r="DV46" s="70" t="s">
        <v>12</v>
      </c>
      <c r="DW46" s="70"/>
      <c r="DX46" s="78">
        <v>170000</v>
      </c>
    </row>
    <row r="47" spans="1:128" ht="30" customHeight="1">
      <c r="A47" s="3" t="s">
        <v>505</v>
      </c>
      <c r="B47" s="53" t="s">
        <v>710</v>
      </c>
      <c r="C47" s="53" t="s">
        <v>711</v>
      </c>
      <c r="D47" s="54" t="s">
        <v>712</v>
      </c>
      <c r="E47" s="55" t="s">
        <v>713</v>
      </c>
      <c r="F47" s="56">
        <v>39083</v>
      </c>
      <c r="G47" s="55" t="s">
        <v>505</v>
      </c>
      <c r="H47" s="55" t="s">
        <v>506</v>
      </c>
      <c r="I47" s="55" t="s">
        <v>516</v>
      </c>
      <c r="J47" s="55" t="s">
        <v>588</v>
      </c>
      <c r="K47" s="55" t="s">
        <v>534</v>
      </c>
      <c r="L47" s="55" t="s">
        <v>541</v>
      </c>
      <c r="M47" s="57">
        <v>0</v>
      </c>
      <c r="N47" s="57">
        <v>0</v>
      </c>
      <c r="O47" s="57">
        <v>0.1</v>
      </c>
      <c r="P47" s="57">
        <v>0.01</v>
      </c>
      <c r="Q47" s="57">
        <v>2.9</v>
      </c>
      <c r="R47" s="57">
        <v>0.3</v>
      </c>
      <c r="S47" s="57">
        <v>0</v>
      </c>
      <c r="T47" s="57">
        <v>0</v>
      </c>
      <c r="U47" s="57"/>
      <c r="V47" s="57">
        <f t="shared" si="0"/>
        <v>3.3099999999999996</v>
      </c>
      <c r="W47" s="57">
        <f t="shared" si="1"/>
        <v>3</v>
      </c>
      <c r="X47" s="57">
        <f t="shared" si="2"/>
        <v>0.31</v>
      </c>
      <c r="Y47" s="58">
        <f t="shared" si="3"/>
        <v>9.365558912386708</v>
      </c>
      <c r="Z47" s="57">
        <v>196</v>
      </c>
      <c r="AA47" s="57">
        <v>250</v>
      </c>
      <c r="AB47" s="57">
        <v>250</v>
      </c>
      <c r="AC47" s="57">
        <v>250</v>
      </c>
      <c r="AD47" s="57"/>
      <c r="AE47" s="57"/>
      <c r="AF47" s="57"/>
      <c r="AG47" s="57"/>
      <c r="AH47" s="57"/>
      <c r="AI47" s="57"/>
      <c r="AJ47" s="57"/>
      <c r="AK47" s="57"/>
      <c r="AL47" s="59">
        <v>6048</v>
      </c>
      <c r="AM47" s="59">
        <v>8000</v>
      </c>
      <c r="AN47" s="59">
        <v>8000</v>
      </c>
      <c r="AO47" s="59">
        <v>8000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>
        <v>0</v>
      </c>
      <c r="BA47" s="57">
        <v>0</v>
      </c>
      <c r="BB47" s="57">
        <v>0</v>
      </c>
      <c r="BC47" s="59">
        <v>350000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/>
      <c r="CC47" s="57"/>
      <c r="CD47" s="59">
        <v>945000</v>
      </c>
      <c r="CE47" s="59">
        <v>1000000</v>
      </c>
      <c r="CF47" s="59">
        <v>839000</v>
      </c>
      <c r="CG47" s="59">
        <v>100000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9">
        <v>649817</v>
      </c>
      <c r="CQ47" s="59">
        <v>878597</v>
      </c>
      <c r="CR47" s="57">
        <v>0</v>
      </c>
      <c r="CS47" s="59">
        <v>130000</v>
      </c>
      <c r="CT47" s="60">
        <v>839000</v>
      </c>
      <c r="CU47" s="60">
        <v>130000</v>
      </c>
      <c r="CV47" s="60">
        <v>130000</v>
      </c>
      <c r="CW47" s="60">
        <v>130000</v>
      </c>
      <c r="CX47" s="59">
        <v>1309514</v>
      </c>
      <c r="CY47" s="59">
        <v>1878597</v>
      </c>
      <c r="CZ47" s="59">
        <v>1419000</v>
      </c>
      <c r="DA47" s="57">
        <v>0</v>
      </c>
      <c r="DB47" s="57">
        <v>0</v>
      </c>
      <c r="DC47" s="59">
        <v>350000</v>
      </c>
      <c r="DD47" s="59">
        <v>400000</v>
      </c>
      <c r="DE47" s="61">
        <v>450000</v>
      </c>
      <c r="DF47" s="62" t="s">
        <v>855</v>
      </c>
      <c r="DG47" s="63">
        <f>V47</f>
        <v>3.3099999999999996</v>
      </c>
      <c r="DH47" s="64">
        <v>320000</v>
      </c>
      <c r="DI47" s="65">
        <f t="shared" si="10"/>
        <v>320000</v>
      </c>
      <c r="DJ47" s="66">
        <f t="shared" si="4"/>
        <v>1059199.9999999998</v>
      </c>
      <c r="DK47" s="66">
        <f t="shared" si="5"/>
        <v>1059199.9999999998</v>
      </c>
      <c r="DL47" s="66">
        <f t="shared" si="6"/>
        <v>1059199.9999999998</v>
      </c>
      <c r="DM47" s="67">
        <f t="shared" si="7"/>
        <v>211839.99999999997</v>
      </c>
      <c r="DN47" s="63" t="s">
        <v>923</v>
      </c>
      <c r="DO47" s="73">
        <f>AM47/(W47*2080)</f>
        <v>1.2820512820512822</v>
      </c>
      <c r="DP47" s="50" t="s">
        <v>869</v>
      </c>
      <c r="DQ47" s="50"/>
      <c r="DR47" s="50"/>
      <c r="DS47" s="50"/>
      <c r="DT47" s="50"/>
      <c r="DU47" s="50"/>
      <c r="DV47" s="70" t="s">
        <v>12</v>
      </c>
      <c r="DW47" s="70"/>
      <c r="DX47" s="71">
        <v>0</v>
      </c>
    </row>
    <row r="48" spans="1:128" ht="30" customHeight="1">
      <c r="A48" s="3" t="s">
        <v>714</v>
      </c>
      <c r="B48" s="53" t="s">
        <v>715</v>
      </c>
      <c r="C48" s="53" t="s">
        <v>716</v>
      </c>
      <c r="D48" s="54" t="s">
        <v>717</v>
      </c>
      <c r="E48" s="55" t="s">
        <v>718</v>
      </c>
      <c r="F48" s="56">
        <v>39661</v>
      </c>
      <c r="G48" s="55" t="s">
        <v>505</v>
      </c>
      <c r="H48" s="55" t="s">
        <v>506</v>
      </c>
      <c r="I48" s="55" t="s">
        <v>507</v>
      </c>
      <c r="J48" s="55" t="s">
        <v>508</v>
      </c>
      <c r="K48" s="55" t="s">
        <v>509</v>
      </c>
      <c r="L48" s="55" t="s">
        <v>665</v>
      </c>
      <c r="M48" s="57">
        <v>4</v>
      </c>
      <c r="N48" s="57">
        <v>0</v>
      </c>
      <c r="O48" s="57">
        <v>0.39</v>
      </c>
      <c r="P48" s="57">
        <v>0.01</v>
      </c>
      <c r="Q48" s="57">
        <v>3.5</v>
      </c>
      <c r="R48" s="57">
        <v>0.3</v>
      </c>
      <c r="S48" s="57">
        <v>0</v>
      </c>
      <c r="T48" s="57">
        <v>0</v>
      </c>
      <c r="U48" s="57"/>
      <c r="V48" s="57">
        <f t="shared" si="0"/>
        <v>8.2</v>
      </c>
      <c r="W48" s="57">
        <f t="shared" si="1"/>
        <v>7.89</v>
      </c>
      <c r="X48" s="57">
        <f t="shared" si="2"/>
        <v>0.31</v>
      </c>
      <c r="Y48" s="58">
        <f t="shared" si="3"/>
        <v>3.7804878048780495</v>
      </c>
      <c r="Z48" s="57">
        <v>30</v>
      </c>
      <c r="AA48" s="57">
        <v>38</v>
      </c>
      <c r="AB48" s="57">
        <v>45</v>
      </c>
      <c r="AC48" s="57">
        <v>50</v>
      </c>
      <c r="AD48" s="57"/>
      <c r="AE48" s="57"/>
      <c r="AF48" s="57"/>
      <c r="AG48" s="57"/>
      <c r="AH48" s="57"/>
      <c r="AI48" s="57"/>
      <c r="AJ48" s="57"/>
      <c r="AK48" s="57"/>
      <c r="AL48" s="59">
        <v>5808</v>
      </c>
      <c r="AM48" s="59">
        <v>6680</v>
      </c>
      <c r="AN48" s="59">
        <v>7912</v>
      </c>
      <c r="AO48" s="59">
        <v>8790</v>
      </c>
      <c r="AP48" s="57"/>
      <c r="AQ48" s="57"/>
      <c r="AR48" s="57"/>
      <c r="AS48" s="57"/>
      <c r="AT48" s="57">
        <v>6</v>
      </c>
      <c r="AU48" s="57">
        <v>9</v>
      </c>
      <c r="AV48" s="57">
        <v>12</v>
      </c>
      <c r="AW48" s="57">
        <v>3</v>
      </c>
      <c r="AX48" s="57">
        <v>8</v>
      </c>
      <c r="AY48" s="57">
        <v>38</v>
      </c>
      <c r="AZ48" s="59">
        <v>150000</v>
      </c>
      <c r="BA48" s="59">
        <v>156300</v>
      </c>
      <c r="BB48" s="57">
        <v>0</v>
      </c>
      <c r="BC48" s="59">
        <v>200000</v>
      </c>
      <c r="BD48" s="57">
        <v>0</v>
      </c>
      <c r="BE48" s="57">
        <v>0</v>
      </c>
      <c r="BF48" s="57">
        <v>0</v>
      </c>
      <c r="BG48" s="57">
        <v>0</v>
      </c>
      <c r="BH48" s="59">
        <v>50000</v>
      </c>
      <c r="BI48" s="59">
        <v>50000</v>
      </c>
      <c r="BJ48" s="57">
        <v>0</v>
      </c>
      <c r="BK48" s="59">
        <v>80000</v>
      </c>
      <c r="BL48" s="57">
        <v>0</v>
      </c>
      <c r="BM48" s="57">
        <v>0</v>
      </c>
      <c r="BN48" s="57">
        <v>0</v>
      </c>
      <c r="BO48" s="57">
        <v>0</v>
      </c>
      <c r="BP48" s="59">
        <v>562550</v>
      </c>
      <c r="BQ48" s="59">
        <v>585350</v>
      </c>
      <c r="BR48" s="57">
        <v>0</v>
      </c>
      <c r="BS48" s="59">
        <v>550000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72">
        <f>80*AM48</f>
        <v>534400</v>
      </c>
      <c r="CC48" s="57"/>
      <c r="CD48" s="59">
        <v>649000</v>
      </c>
      <c r="CE48" s="59">
        <v>787000</v>
      </c>
      <c r="CF48" s="59">
        <v>862000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9">
        <v>221855</v>
      </c>
      <c r="CQ48" s="59">
        <v>85000</v>
      </c>
      <c r="CR48" s="57">
        <v>0</v>
      </c>
      <c r="CS48" s="59">
        <v>90316</v>
      </c>
      <c r="CT48" s="60">
        <v>862000</v>
      </c>
      <c r="CU48" s="60">
        <v>90316</v>
      </c>
      <c r="CV48" s="60">
        <v>90316</v>
      </c>
      <c r="CW48" s="60">
        <v>90316</v>
      </c>
      <c r="CX48" s="59">
        <v>1633405</v>
      </c>
      <c r="CY48" s="59">
        <v>1663650</v>
      </c>
      <c r="CZ48" s="59">
        <v>1782316</v>
      </c>
      <c r="DA48" s="59">
        <v>150000</v>
      </c>
      <c r="DB48" s="59">
        <v>156300</v>
      </c>
      <c r="DC48" s="59">
        <v>200000</v>
      </c>
      <c r="DD48" s="59">
        <v>250000</v>
      </c>
      <c r="DE48" s="61">
        <v>300000</v>
      </c>
      <c r="DF48" s="62" t="s">
        <v>856</v>
      </c>
      <c r="DG48" s="75">
        <f>AM48</f>
        <v>6680</v>
      </c>
      <c r="DH48" s="64">
        <v>350</v>
      </c>
      <c r="DI48" s="65">
        <f t="shared" si="10"/>
        <v>350</v>
      </c>
      <c r="DJ48" s="66">
        <f t="shared" si="4"/>
        <v>2338000</v>
      </c>
      <c r="DK48" s="66">
        <f t="shared" si="5"/>
        <v>1803600</v>
      </c>
      <c r="DL48" s="66">
        <f>DK48-2000</f>
        <v>1801600</v>
      </c>
      <c r="DM48" s="67">
        <f t="shared" si="7"/>
        <v>360320</v>
      </c>
      <c r="DN48" s="68" t="s">
        <v>883</v>
      </c>
      <c r="DO48" s="63"/>
      <c r="DP48" s="50"/>
      <c r="DQ48" s="50"/>
      <c r="DR48" s="50"/>
      <c r="DS48" s="50"/>
      <c r="DT48" s="50"/>
      <c r="DU48" s="50"/>
      <c r="DV48" s="70" t="s">
        <v>12</v>
      </c>
      <c r="DW48" s="70"/>
      <c r="DX48" s="71">
        <v>0</v>
      </c>
    </row>
    <row r="49" spans="1:128" ht="30" customHeight="1">
      <c r="A49" s="3" t="s">
        <v>719</v>
      </c>
      <c r="B49" s="53" t="s">
        <v>720</v>
      </c>
      <c r="C49" s="53" t="s">
        <v>721</v>
      </c>
      <c r="D49" s="54" t="s">
        <v>722</v>
      </c>
      <c r="E49" s="55" t="s">
        <v>723</v>
      </c>
      <c r="F49" s="56">
        <v>39262</v>
      </c>
      <c r="G49" s="55" t="s">
        <v>548</v>
      </c>
      <c r="H49" s="55" t="s">
        <v>549</v>
      </c>
      <c r="I49" s="55" t="s">
        <v>550</v>
      </c>
      <c r="J49" s="55" t="s">
        <v>517</v>
      </c>
      <c r="K49" s="55" t="s">
        <v>518</v>
      </c>
      <c r="L49" s="55" t="s">
        <v>552</v>
      </c>
      <c r="M49" s="57">
        <v>0</v>
      </c>
      <c r="N49" s="57">
        <v>0</v>
      </c>
      <c r="O49" s="57">
        <v>0</v>
      </c>
      <c r="P49" s="57">
        <v>0.01</v>
      </c>
      <c r="Q49" s="57">
        <v>9.26</v>
      </c>
      <c r="R49" s="57">
        <v>2.37</v>
      </c>
      <c r="S49" s="57">
        <v>0</v>
      </c>
      <c r="T49" s="57">
        <v>0</v>
      </c>
      <c r="U49" s="57"/>
      <c r="V49" s="57">
        <f t="shared" si="0"/>
        <v>11.64</v>
      </c>
      <c r="W49" s="57">
        <f t="shared" si="1"/>
        <v>9.26</v>
      </c>
      <c r="X49" s="57">
        <f t="shared" si="2"/>
        <v>2.38</v>
      </c>
      <c r="Y49" s="58">
        <f t="shared" si="3"/>
        <v>20.446735395189002</v>
      </c>
      <c r="Z49" s="57">
        <v>54</v>
      </c>
      <c r="AA49" s="57">
        <v>55</v>
      </c>
      <c r="AB49" s="57">
        <v>55</v>
      </c>
      <c r="AC49" s="57">
        <v>55</v>
      </c>
      <c r="AD49" s="57">
        <v>30</v>
      </c>
      <c r="AE49" s="57">
        <v>30</v>
      </c>
      <c r="AF49" s="57">
        <v>30</v>
      </c>
      <c r="AG49" s="57">
        <v>30</v>
      </c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9">
        <v>45000</v>
      </c>
      <c r="BA49" s="59">
        <v>368800</v>
      </c>
      <c r="BB49" s="57">
        <v>0</v>
      </c>
      <c r="BC49" s="59">
        <v>940600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9">
        <v>60000</v>
      </c>
      <c r="BQ49" s="57">
        <v>0</v>
      </c>
      <c r="BR49" s="57">
        <v>0</v>
      </c>
      <c r="BS49" s="57">
        <v>0</v>
      </c>
      <c r="BT49" s="59">
        <v>1097758</v>
      </c>
      <c r="BU49" s="59">
        <v>1011160</v>
      </c>
      <c r="BV49" s="57">
        <v>0</v>
      </c>
      <c r="BW49" s="59">
        <v>1070000</v>
      </c>
      <c r="BX49" s="57">
        <v>0</v>
      </c>
      <c r="BY49" s="59">
        <v>122955</v>
      </c>
      <c r="BZ49" s="57">
        <v>0</v>
      </c>
      <c r="CA49" s="57">
        <v>0</v>
      </c>
      <c r="CB49" s="57"/>
      <c r="CC49" s="57"/>
      <c r="CD49" s="59">
        <v>3025000</v>
      </c>
      <c r="CE49" s="59">
        <v>2722000</v>
      </c>
      <c r="CF49" s="59">
        <v>3031000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9">
        <v>640678</v>
      </c>
      <c r="CQ49" s="59">
        <v>445731</v>
      </c>
      <c r="CR49" s="57">
        <v>0</v>
      </c>
      <c r="CS49" s="59">
        <v>86700</v>
      </c>
      <c r="CT49" s="60">
        <v>3031000</v>
      </c>
      <c r="CU49" s="60">
        <v>86700</v>
      </c>
      <c r="CV49" s="60">
        <v>86700</v>
      </c>
      <c r="CW49" s="60">
        <v>86700</v>
      </c>
      <c r="CX49" s="59">
        <v>4864567</v>
      </c>
      <c r="CY49" s="59">
        <v>4647477</v>
      </c>
      <c r="CZ49" s="59">
        <v>5128300</v>
      </c>
      <c r="DA49" s="59">
        <v>45000</v>
      </c>
      <c r="DB49" s="59">
        <v>368800</v>
      </c>
      <c r="DC49" s="59">
        <v>940600</v>
      </c>
      <c r="DD49" s="59">
        <v>1048400</v>
      </c>
      <c r="DE49" s="61">
        <v>1044200</v>
      </c>
      <c r="DF49" s="62" t="s">
        <v>854</v>
      </c>
      <c r="DG49" s="63">
        <f>AE49</f>
        <v>30</v>
      </c>
      <c r="DH49" s="64">
        <v>81000</v>
      </c>
      <c r="DI49" s="65">
        <f t="shared" si="10"/>
        <v>81000</v>
      </c>
      <c r="DJ49" s="66">
        <f t="shared" si="4"/>
        <v>2430000</v>
      </c>
      <c r="DK49" s="66">
        <f t="shared" si="5"/>
        <v>2430000</v>
      </c>
      <c r="DL49" s="66">
        <f t="shared" si="6"/>
        <v>2430000</v>
      </c>
      <c r="DM49" s="67">
        <f t="shared" si="7"/>
        <v>486000</v>
      </c>
      <c r="DN49" s="68" t="s">
        <v>4</v>
      </c>
      <c r="DO49" s="63"/>
      <c r="DP49" s="50"/>
      <c r="DQ49" s="50"/>
      <c r="DR49" s="50"/>
      <c r="DS49" s="50"/>
      <c r="DT49" s="50"/>
      <c r="DU49" s="50"/>
      <c r="DV49" s="69">
        <v>485000</v>
      </c>
      <c r="DW49" s="70"/>
      <c r="DX49" s="71">
        <v>0</v>
      </c>
    </row>
    <row r="50" spans="1:128" ht="36" customHeight="1">
      <c r="A50" s="3" t="s">
        <v>724</v>
      </c>
      <c r="B50" s="53" t="s">
        <v>725</v>
      </c>
      <c r="C50" s="53" t="s">
        <v>721</v>
      </c>
      <c r="D50" s="54" t="s">
        <v>722</v>
      </c>
      <c r="E50" s="55" t="s">
        <v>726</v>
      </c>
      <c r="F50" s="56">
        <v>39317</v>
      </c>
      <c r="G50" s="55" t="s">
        <v>548</v>
      </c>
      <c r="H50" s="55" t="s">
        <v>549</v>
      </c>
      <c r="I50" s="55" t="s">
        <v>550</v>
      </c>
      <c r="J50" s="55" t="s">
        <v>556</v>
      </c>
      <c r="K50" s="55" t="s">
        <v>526</v>
      </c>
      <c r="L50" s="55" t="s">
        <v>552</v>
      </c>
      <c r="M50" s="57">
        <v>0</v>
      </c>
      <c r="N50" s="57">
        <v>0</v>
      </c>
      <c r="O50" s="57">
        <v>0</v>
      </c>
      <c r="P50" s="57">
        <v>0.02</v>
      </c>
      <c r="Q50" s="57">
        <v>22.12</v>
      </c>
      <c r="R50" s="57">
        <v>5.94</v>
      </c>
      <c r="S50" s="57">
        <v>0</v>
      </c>
      <c r="T50" s="57">
        <v>0</v>
      </c>
      <c r="U50" s="57"/>
      <c r="V50" s="57">
        <f t="shared" si="0"/>
        <v>28.080000000000002</v>
      </c>
      <c r="W50" s="57">
        <f t="shared" si="1"/>
        <v>22.12</v>
      </c>
      <c r="X50" s="57">
        <f t="shared" si="2"/>
        <v>5.96</v>
      </c>
      <c r="Y50" s="58">
        <f t="shared" si="3"/>
        <v>21.225071225071225</v>
      </c>
      <c r="Z50" s="59">
        <v>2156</v>
      </c>
      <c r="AA50" s="59">
        <v>2150</v>
      </c>
      <c r="AB50" s="59">
        <v>2150</v>
      </c>
      <c r="AC50" s="59">
        <v>2150</v>
      </c>
      <c r="AD50" s="57"/>
      <c r="AE50" s="57"/>
      <c r="AF50" s="57"/>
      <c r="AG50" s="57"/>
      <c r="AH50" s="57">
        <v>350</v>
      </c>
      <c r="AI50" s="57">
        <v>350</v>
      </c>
      <c r="AJ50" s="57">
        <v>350</v>
      </c>
      <c r="AK50" s="57">
        <v>350</v>
      </c>
      <c r="AL50" s="57"/>
      <c r="AM50" s="57"/>
      <c r="AN50" s="57"/>
      <c r="AO50" s="57"/>
      <c r="AP50" s="57">
        <v>80</v>
      </c>
      <c r="AQ50" s="57">
        <v>80</v>
      </c>
      <c r="AR50" s="57">
        <v>80</v>
      </c>
      <c r="AS50" s="57">
        <v>80</v>
      </c>
      <c r="AT50" s="57"/>
      <c r="AU50" s="57"/>
      <c r="AV50" s="57"/>
      <c r="AW50" s="57"/>
      <c r="AX50" s="57"/>
      <c r="AY50" s="57"/>
      <c r="AZ50" s="59">
        <v>200000</v>
      </c>
      <c r="BA50" s="59">
        <v>1031300</v>
      </c>
      <c r="BB50" s="57">
        <v>0</v>
      </c>
      <c r="BC50" s="59">
        <v>4034500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9">
        <v>341724</v>
      </c>
      <c r="BJ50" s="59">
        <v>10000</v>
      </c>
      <c r="BK50" s="59">
        <v>363900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/>
      <c r="CC50" s="57"/>
      <c r="CD50" s="59">
        <v>7047000</v>
      </c>
      <c r="CE50" s="59">
        <v>6342000</v>
      </c>
      <c r="CF50" s="59">
        <v>5396000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9">
        <v>1634865</v>
      </c>
      <c r="CQ50" s="59">
        <v>3196593</v>
      </c>
      <c r="CR50" s="57">
        <v>0</v>
      </c>
      <c r="CS50" s="59">
        <v>1859600</v>
      </c>
      <c r="CT50" s="60">
        <v>5406000</v>
      </c>
      <c r="CU50" s="60">
        <v>1859600</v>
      </c>
      <c r="CV50" s="60">
        <v>1859600</v>
      </c>
      <c r="CW50" s="60">
        <v>1859600</v>
      </c>
      <c r="CX50" s="59">
        <v>8413225</v>
      </c>
      <c r="CY50" s="59">
        <v>10570778</v>
      </c>
      <c r="CZ50" s="59">
        <v>11676000</v>
      </c>
      <c r="DA50" s="59">
        <v>200000</v>
      </c>
      <c r="DB50" s="59">
        <v>1031300</v>
      </c>
      <c r="DC50" s="59">
        <v>4034500</v>
      </c>
      <c r="DD50" s="59">
        <v>4600500</v>
      </c>
      <c r="DE50" s="61">
        <v>4615100</v>
      </c>
      <c r="DF50" s="62"/>
      <c r="DG50" s="76">
        <v>1</v>
      </c>
      <c r="DH50" s="77">
        <f>((AQ50*65000)+(V50*300000))/2</f>
        <v>6812000</v>
      </c>
      <c r="DI50" s="65">
        <f aca="true" t="shared" si="11" ref="DI50:DI57">DH50</f>
        <v>6812000</v>
      </c>
      <c r="DJ50" s="66">
        <f t="shared" si="4"/>
        <v>6812000</v>
      </c>
      <c r="DK50" s="66">
        <f t="shared" si="5"/>
        <v>6812000</v>
      </c>
      <c r="DL50" s="66">
        <f t="shared" si="6"/>
        <v>6812000</v>
      </c>
      <c r="DM50" s="67">
        <f t="shared" si="7"/>
        <v>1362400</v>
      </c>
      <c r="DN50" s="63"/>
      <c r="DO50" s="63"/>
      <c r="DP50" s="63"/>
      <c r="DQ50" s="50"/>
      <c r="DR50" s="50"/>
      <c r="DS50" s="50"/>
      <c r="DT50" s="50"/>
      <c r="DU50" s="50"/>
      <c r="DV50" s="69">
        <v>1362000</v>
      </c>
      <c r="DW50" s="70"/>
      <c r="DX50" s="71">
        <v>0</v>
      </c>
    </row>
    <row r="51" spans="1:128" ht="36" customHeight="1">
      <c r="A51" s="3" t="s">
        <v>727</v>
      </c>
      <c r="B51" s="53" t="s">
        <v>728</v>
      </c>
      <c r="C51" s="53" t="s">
        <v>721</v>
      </c>
      <c r="D51" s="54" t="s">
        <v>722</v>
      </c>
      <c r="E51" s="55" t="s">
        <v>729</v>
      </c>
      <c r="F51" s="56">
        <v>39262</v>
      </c>
      <c r="G51" s="55" t="s">
        <v>548</v>
      </c>
      <c r="H51" s="55" t="s">
        <v>549</v>
      </c>
      <c r="I51" s="55" t="s">
        <v>550</v>
      </c>
      <c r="J51" s="55" t="s">
        <v>556</v>
      </c>
      <c r="K51" s="55" t="s">
        <v>526</v>
      </c>
      <c r="L51" s="55" t="s">
        <v>552</v>
      </c>
      <c r="M51" s="57">
        <v>0</v>
      </c>
      <c r="N51" s="57">
        <v>0</v>
      </c>
      <c r="O51" s="57">
        <v>0</v>
      </c>
      <c r="P51" s="57">
        <v>0.11</v>
      </c>
      <c r="Q51" s="57">
        <v>6.48</v>
      </c>
      <c r="R51" s="57">
        <v>2.06</v>
      </c>
      <c r="S51" s="57">
        <v>0</v>
      </c>
      <c r="T51" s="57">
        <v>0</v>
      </c>
      <c r="U51" s="57"/>
      <c r="V51" s="57">
        <f t="shared" si="0"/>
        <v>8.65</v>
      </c>
      <c r="W51" s="57">
        <f t="shared" si="1"/>
        <v>6.48</v>
      </c>
      <c r="X51" s="57">
        <f t="shared" si="2"/>
        <v>2.17</v>
      </c>
      <c r="Y51" s="58">
        <f t="shared" si="3"/>
        <v>25.08670520231214</v>
      </c>
      <c r="Z51" s="57">
        <v>542</v>
      </c>
      <c r="AA51" s="57">
        <v>540</v>
      </c>
      <c r="AB51" s="57">
        <v>540</v>
      </c>
      <c r="AC51" s="57">
        <v>540</v>
      </c>
      <c r="AD51" s="57"/>
      <c r="AE51" s="57"/>
      <c r="AF51" s="57"/>
      <c r="AG51" s="57"/>
      <c r="AH51" s="57">
        <v>50</v>
      </c>
      <c r="AI51" s="57">
        <v>50</v>
      </c>
      <c r="AJ51" s="57">
        <v>50</v>
      </c>
      <c r="AK51" s="57">
        <v>50</v>
      </c>
      <c r="AL51" s="57"/>
      <c r="AM51" s="57"/>
      <c r="AN51" s="57"/>
      <c r="AO51" s="57"/>
      <c r="AP51" s="57">
        <v>20</v>
      </c>
      <c r="AQ51" s="57">
        <v>20</v>
      </c>
      <c r="AR51" s="57">
        <v>20</v>
      </c>
      <c r="AS51" s="57">
        <v>20</v>
      </c>
      <c r="AT51" s="57"/>
      <c r="AU51" s="57"/>
      <c r="AV51" s="57"/>
      <c r="AW51" s="57"/>
      <c r="AX51" s="57"/>
      <c r="AY51" s="57"/>
      <c r="AZ51" s="59">
        <v>62500</v>
      </c>
      <c r="BA51" s="59">
        <v>575900</v>
      </c>
      <c r="BB51" s="57">
        <v>0</v>
      </c>
      <c r="BC51" s="59">
        <v>1226600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9">
        <v>79924</v>
      </c>
      <c r="BJ51" s="57">
        <v>0</v>
      </c>
      <c r="BK51" s="59">
        <v>82600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/>
      <c r="CC51" s="57"/>
      <c r="CD51" s="59">
        <v>2833000</v>
      </c>
      <c r="CE51" s="59">
        <v>2549000</v>
      </c>
      <c r="CF51" s="59">
        <v>2176000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9">
        <v>836664</v>
      </c>
      <c r="CQ51" s="59">
        <v>810206</v>
      </c>
      <c r="CR51" s="57">
        <v>0</v>
      </c>
      <c r="CS51" s="59">
        <v>515500</v>
      </c>
      <c r="CT51" s="60">
        <v>2176000</v>
      </c>
      <c r="CU51" s="60">
        <v>515500</v>
      </c>
      <c r="CV51" s="60">
        <v>515500</v>
      </c>
      <c r="CW51" s="60">
        <v>515500</v>
      </c>
      <c r="CX51" s="59">
        <v>3727822</v>
      </c>
      <c r="CY51" s="59">
        <v>3997581</v>
      </c>
      <c r="CZ51" s="59">
        <v>4000700</v>
      </c>
      <c r="DA51" s="59">
        <v>62500</v>
      </c>
      <c r="DB51" s="59">
        <v>575900</v>
      </c>
      <c r="DC51" s="59">
        <v>1226600</v>
      </c>
      <c r="DD51" s="59">
        <v>1204200</v>
      </c>
      <c r="DE51" s="61">
        <v>1210200</v>
      </c>
      <c r="DF51" s="62"/>
      <c r="DG51" s="76">
        <v>1</v>
      </c>
      <c r="DH51" s="77">
        <f>((AQ51*65000)+(V51*300000))/2</f>
        <v>1947500</v>
      </c>
      <c r="DI51" s="65">
        <f t="shared" si="11"/>
        <v>1947500</v>
      </c>
      <c r="DJ51" s="66">
        <f t="shared" si="4"/>
        <v>1947500</v>
      </c>
      <c r="DK51" s="66">
        <f t="shared" si="5"/>
        <v>1947500</v>
      </c>
      <c r="DL51" s="66">
        <f t="shared" si="6"/>
        <v>1947500</v>
      </c>
      <c r="DM51" s="67">
        <f t="shared" si="7"/>
        <v>389500</v>
      </c>
      <c r="DN51" s="63"/>
      <c r="DO51" s="63"/>
      <c r="DP51" s="63"/>
      <c r="DQ51" s="50"/>
      <c r="DR51" s="50"/>
      <c r="DS51" s="50"/>
      <c r="DT51" s="50"/>
      <c r="DU51" s="50"/>
      <c r="DV51" s="69">
        <v>390000</v>
      </c>
      <c r="DW51" s="70"/>
      <c r="DX51" s="71">
        <v>0</v>
      </c>
    </row>
    <row r="52" spans="1:128" ht="30" customHeight="1">
      <c r="A52" s="3" t="s">
        <v>730</v>
      </c>
      <c r="B52" s="53" t="s">
        <v>731</v>
      </c>
      <c r="C52" s="53" t="s">
        <v>721</v>
      </c>
      <c r="D52" s="54" t="s">
        <v>722</v>
      </c>
      <c r="E52" s="55" t="s">
        <v>732</v>
      </c>
      <c r="F52" s="56">
        <v>39262</v>
      </c>
      <c r="G52" s="55" t="s">
        <v>548</v>
      </c>
      <c r="H52" s="55" t="s">
        <v>549</v>
      </c>
      <c r="I52" s="55" t="s">
        <v>550</v>
      </c>
      <c r="J52" s="55" t="s">
        <v>551</v>
      </c>
      <c r="K52" s="55" t="s">
        <v>526</v>
      </c>
      <c r="L52" s="55" t="s">
        <v>552</v>
      </c>
      <c r="M52" s="57">
        <v>0</v>
      </c>
      <c r="N52" s="57">
        <v>0</v>
      </c>
      <c r="O52" s="57">
        <v>0.16</v>
      </c>
      <c r="P52" s="57">
        <v>0</v>
      </c>
      <c r="Q52" s="57">
        <v>2.2</v>
      </c>
      <c r="R52" s="57">
        <v>0.47</v>
      </c>
      <c r="S52" s="57">
        <v>0</v>
      </c>
      <c r="T52" s="57">
        <v>0</v>
      </c>
      <c r="U52" s="57"/>
      <c r="V52" s="57">
        <f t="shared" si="0"/>
        <v>2.83</v>
      </c>
      <c r="W52" s="57">
        <f t="shared" si="1"/>
        <v>2.3600000000000003</v>
      </c>
      <c r="X52" s="57">
        <f t="shared" si="2"/>
        <v>0.47</v>
      </c>
      <c r="Y52" s="58">
        <f t="shared" si="3"/>
        <v>16.607773851590103</v>
      </c>
      <c r="Z52" s="57">
        <v>204</v>
      </c>
      <c r="AA52" s="57">
        <v>200</v>
      </c>
      <c r="AB52" s="57">
        <v>200</v>
      </c>
      <c r="AC52" s="57">
        <v>200</v>
      </c>
      <c r="AD52" s="57">
        <v>20</v>
      </c>
      <c r="AE52" s="57">
        <v>20</v>
      </c>
      <c r="AF52" s="57">
        <v>20</v>
      </c>
      <c r="AG52" s="57">
        <v>20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9">
        <v>74700</v>
      </c>
      <c r="BA52" s="59">
        <v>159900</v>
      </c>
      <c r="BB52" s="57">
        <v>0</v>
      </c>
      <c r="BC52" s="59">
        <v>234100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9">
        <v>151720</v>
      </c>
      <c r="BU52" s="59">
        <v>145430</v>
      </c>
      <c r="BV52" s="57">
        <v>0</v>
      </c>
      <c r="BW52" s="59">
        <v>135000</v>
      </c>
      <c r="BX52" s="57">
        <v>0</v>
      </c>
      <c r="BY52" s="57">
        <v>0</v>
      </c>
      <c r="BZ52" s="57">
        <v>0</v>
      </c>
      <c r="CA52" s="57">
        <v>0</v>
      </c>
      <c r="CB52" s="57"/>
      <c r="CC52" s="57"/>
      <c r="CD52" s="59">
        <v>826000</v>
      </c>
      <c r="CE52" s="59">
        <v>835000</v>
      </c>
      <c r="CF52" s="59">
        <v>835000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9">
        <v>124323</v>
      </c>
      <c r="CQ52" s="59">
        <v>128390</v>
      </c>
      <c r="CR52" s="57">
        <v>0</v>
      </c>
      <c r="CS52" s="59">
        <v>25000</v>
      </c>
      <c r="CT52" s="60">
        <v>835000</v>
      </c>
      <c r="CU52" s="60">
        <v>25000</v>
      </c>
      <c r="CV52" s="60">
        <v>25000</v>
      </c>
      <c r="CW52" s="60">
        <v>25000</v>
      </c>
      <c r="CX52" s="59">
        <v>1174891</v>
      </c>
      <c r="CY52" s="59">
        <v>1265703</v>
      </c>
      <c r="CZ52" s="59">
        <v>1229100</v>
      </c>
      <c r="DA52" s="59">
        <v>74700</v>
      </c>
      <c r="DB52" s="59">
        <v>159900</v>
      </c>
      <c r="DC52" s="59">
        <v>234100</v>
      </c>
      <c r="DD52" s="59">
        <v>316900</v>
      </c>
      <c r="DE52" s="61">
        <v>321400</v>
      </c>
      <c r="DF52" s="62" t="s">
        <v>854</v>
      </c>
      <c r="DG52" s="63">
        <f>AE52</f>
        <v>20</v>
      </c>
      <c r="DH52" s="64">
        <v>65000</v>
      </c>
      <c r="DI52" s="65">
        <f t="shared" si="11"/>
        <v>65000</v>
      </c>
      <c r="DJ52" s="66">
        <f t="shared" si="4"/>
        <v>1300000</v>
      </c>
      <c r="DK52" s="66">
        <f t="shared" si="5"/>
        <v>1300000</v>
      </c>
      <c r="DL52" s="66">
        <f t="shared" si="6"/>
        <v>1300000</v>
      </c>
      <c r="DM52" s="67">
        <f t="shared" si="7"/>
        <v>260000</v>
      </c>
      <c r="DN52" s="76" t="s">
        <v>8</v>
      </c>
      <c r="DO52" s="63"/>
      <c r="DP52" s="50"/>
      <c r="DQ52" s="50"/>
      <c r="DR52" s="50"/>
      <c r="DS52" s="50"/>
      <c r="DT52" s="50"/>
      <c r="DU52" s="50"/>
      <c r="DV52" s="69">
        <v>234000</v>
      </c>
      <c r="DW52" s="70"/>
      <c r="DX52" s="71">
        <v>0</v>
      </c>
    </row>
    <row r="53" spans="1:128" ht="30" customHeight="1">
      <c r="A53" s="3" t="s">
        <v>733</v>
      </c>
      <c r="B53" s="53" t="s">
        <v>734</v>
      </c>
      <c r="C53" s="53" t="s">
        <v>721</v>
      </c>
      <c r="D53" s="54" t="s">
        <v>722</v>
      </c>
      <c r="E53" s="55" t="s">
        <v>735</v>
      </c>
      <c r="F53" s="56">
        <v>39262</v>
      </c>
      <c r="G53" s="55" t="s">
        <v>548</v>
      </c>
      <c r="H53" s="55" t="s">
        <v>549</v>
      </c>
      <c r="I53" s="55" t="s">
        <v>550</v>
      </c>
      <c r="J53" s="55" t="s">
        <v>551</v>
      </c>
      <c r="K53" s="55" t="s">
        <v>526</v>
      </c>
      <c r="L53" s="55" t="s">
        <v>552</v>
      </c>
      <c r="M53" s="57">
        <v>0</v>
      </c>
      <c r="N53" s="57">
        <v>0</v>
      </c>
      <c r="O53" s="57">
        <v>0.16</v>
      </c>
      <c r="P53" s="57">
        <v>0</v>
      </c>
      <c r="Q53" s="57">
        <v>2.2</v>
      </c>
      <c r="R53" s="57">
        <v>0.47</v>
      </c>
      <c r="S53" s="57">
        <v>0</v>
      </c>
      <c r="T53" s="57">
        <v>0</v>
      </c>
      <c r="U53" s="57"/>
      <c r="V53" s="57">
        <f t="shared" si="0"/>
        <v>2.83</v>
      </c>
      <c r="W53" s="57">
        <f t="shared" si="1"/>
        <v>2.3600000000000003</v>
      </c>
      <c r="X53" s="57">
        <f t="shared" si="2"/>
        <v>0.47</v>
      </c>
      <c r="Y53" s="58">
        <f t="shared" si="3"/>
        <v>16.607773851590103</v>
      </c>
      <c r="Z53" s="57">
        <v>162</v>
      </c>
      <c r="AA53" s="57">
        <v>160</v>
      </c>
      <c r="AB53" s="57">
        <v>160</v>
      </c>
      <c r="AC53" s="57">
        <v>160</v>
      </c>
      <c r="AD53" s="57">
        <v>20</v>
      </c>
      <c r="AE53" s="57">
        <v>20</v>
      </c>
      <c r="AF53" s="57">
        <v>20</v>
      </c>
      <c r="AG53" s="57">
        <v>20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9">
        <v>262500</v>
      </c>
      <c r="BA53" s="59">
        <v>422849</v>
      </c>
      <c r="BB53" s="57">
        <v>0</v>
      </c>
      <c r="BC53" s="59">
        <v>358900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9">
        <v>102080</v>
      </c>
      <c r="BU53" s="59">
        <v>154635</v>
      </c>
      <c r="BV53" s="57">
        <v>0</v>
      </c>
      <c r="BW53" s="59">
        <v>130000</v>
      </c>
      <c r="BX53" s="57">
        <v>0</v>
      </c>
      <c r="BY53" s="57">
        <v>0</v>
      </c>
      <c r="BZ53" s="57">
        <v>0</v>
      </c>
      <c r="CA53" s="57">
        <v>0</v>
      </c>
      <c r="CB53" s="57"/>
      <c r="CC53" s="57"/>
      <c r="CD53" s="59">
        <v>640000</v>
      </c>
      <c r="CE53" s="59">
        <v>710000</v>
      </c>
      <c r="CF53" s="59">
        <v>710000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9">
        <v>142730</v>
      </c>
      <c r="CQ53" s="59">
        <v>152013</v>
      </c>
      <c r="CR53" s="57">
        <v>0</v>
      </c>
      <c r="CS53" s="59">
        <v>41000</v>
      </c>
      <c r="CT53" s="60">
        <v>710000</v>
      </c>
      <c r="CU53" s="60">
        <v>41000</v>
      </c>
      <c r="CV53" s="60">
        <v>41000</v>
      </c>
      <c r="CW53" s="60">
        <v>41000</v>
      </c>
      <c r="CX53" s="59">
        <v>1146288</v>
      </c>
      <c r="CY53" s="59">
        <v>1407451</v>
      </c>
      <c r="CZ53" s="59">
        <v>1239900</v>
      </c>
      <c r="DA53" s="59">
        <v>262500</v>
      </c>
      <c r="DB53" s="59">
        <v>422849</v>
      </c>
      <c r="DC53" s="59">
        <v>358900</v>
      </c>
      <c r="DD53" s="59">
        <v>453900</v>
      </c>
      <c r="DE53" s="61">
        <v>453800</v>
      </c>
      <c r="DF53" s="62" t="s">
        <v>854</v>
      </c>
      <c r="DG53" s="63">
        <f>AE53</f>
        <v>20</v>
      </c>
      <c r="DH53" s="64">
        <v>65000</v>
      </c>
      <c r="DI53" s="65">
        <f t="shared" si="11"/>
        <v>65000</v>
      </c>
      <c r="DJ53" s="66">
        <f t="shared" si="4"/>
        <v>1300000</v>
      </c>
      <c r="DK53" s="66">
        <f t="shared" si="5"/>
        <v>1300000</v>
      </c>
      <c r="DL53" s="66">
        <f t="shared" si="6"/>
        <v>1300000</v>
      </c>
      <c r="DM53" s="67">
        <f t="shared" si="7"/>
        <v>260000</v>
      </c>
      <c r="DN53" s="63"/>
      <c r="DO53" s="63"/>
      <c r="DP53" s="50"/>
      <c r="DQ53" s="50"/>
      <c r="DR53" s="50"/>
      <c r="DS53" s="50"/>
      <c r="DT53" s="50"/>
      <c r="DU53" s="50"/>
      <c r="DV53" s="69">
        <v>260000</v>
      </c>
      <c r="DW53" s="70"/>
      <c r="DX53" s="71">
        <v>0</v>
      </c>
    </row>
    <row r="54" spans="1:128" ht="30" customHeight="1">
      <c r="A54" s="3" t="s">
        <v>736</v>
      </c>
      <c r="B54" s="53" t="s">
        <v>737</v>
      </c>
      <c r="C54" s="53" t="s">
        <v>721</v>
      </c>
      <c r="D54" s="54" t="s">
        <v>722</v>
      </c>
      <c r="E54" s="55" t="s">
        <v>738</v>
      </c>
      <c r="F54" s="56">
        <v>39262</v>
      </c>
      <c r="G54" s="55" t="s">
        <v>548</v>
      </c>
      <c r="H54" s="55" t="s">
        <v>549</v>
      </c>
      <c r="I54" s="55" t="s">
        <v>550</v>
      </c>
      <c r="J54" s="55" t="s">
        <v>517</v>
      </c>
      <c r="K54" s="55" t="s">
        <v>518</v>
      </c>
      <c r="L54" s="55" t="s">
        <v>552</v>
      </c>
      <c r="M54" s="57">
        <v>0</v>
      </c>
      <c r="N54" s="57">
        <v>0</v>
      </c>
      <c r="O54" s="57">
        <v>0</v>
      </c>
      <c r="P54" s="57">
        <v>0.01</v>
      </c>
      <c r="Q54" s="57">
        <v>7.81</v>
      </c>
      <c r="R54" s="57">
        <v>1.74</v>
      </c>
      <c r="S54" s="57">
        <v>0</v>
      </c>
      <c r="T54" s="57">
        <v>0</v>
      </c>
      <c r="U54" s="57"/>
      <c r="V54" s="57">
        <f t="shared" si="0"/>
        <v>9.559999999999999</v>
      </c>
      <c r="W54" s="57">
        <f t="shared" si="1"/>
        <v>7.81</v>
      </c>
      <c r="X54" s="57">
        <f t="shared" si="2"/>
        <v>1.75</v>
      </c>
      <c r="Y54" s="58">
        <f t="shared" si="3"/>
        <v>18.305439330543933</v>
      </c>
      <c r="Z54" s="57">
        <v>136</v>
      </c>
      <c r="AA54" s="57">
        <v>140</v>
      </c>
      <c r="AB54" s="57">
        <v>140</v>
      </c>
      <c r="AC54" s="57">
        <v>140</v>
      </c>
      <c r="AD54" s="57">
        <v>37</v>
      </c>
      <c r="AE54" s="57">
        <v>37</v>
      </c>
      <c r="AF54" s="57">
        <v>37</v>
      </c>
      <c r="AG54" s="57">
        <v>37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9">
        <v>128900</v>
      </c>
      <c r="BA54" s="59">
        <v>603500</v>
      </c>
      <c r="BB54" s="57">
        <v>0</v>
      </c>
      <c r="BC54" s="59">
        <v>662200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9">
        <v>21600</v>
      </c>
      <c r="BJ54" s="57">
        <v>0</v>
      </c>
      <c r="BK54" s="59">
        <v>95600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9">
        <v>974888</v>
      </c>
      <c r="BU54" s="59">
        <v>971000</v>
      </c>
      <c r="BV54" s="57">
        <v>0</v>
      </c>
      <c r="BW54" s="59">
        <v>980000</v>
      </c>
      <c r="BX54" s="57">
        <v>0</v>
      </c>
      <c r="BY54" s="57">
        <v>0</v>
      </c>
      <c r="BZ54" s="57">
        <v>0</v>
      </c>
      <c r="CA54" s="57">
        <v>0</v>
      </c>
      <c r="CB54" s="57"/>
      <c r="CC54" s="57"/>
      <c r="CD54" s="59">
        <v>2757000</v>
      </c>
      <c r="CE54" s="59">
        <v>2481000</v>
      </c>
      <c r="CF54" s="59">
        <v>2330000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9">
        <v>508179</v>
      </c>
      <c r="CQ54" s="59">
        <v>210669</v>
      </c>
      <c r="CR54" s="57">
        <v>0</v>
      </c>
      <c r="CS54" s="59">
        <v>64800</v>
      </c>
      <c r="CT54" s="60">
        <v>2330000</v>
      </c>
      <c r="CU54" s="60">
        <v>64800</v>
      </c>
      <c r="CV54" s="60">
        <v>64800</v>
      </c>
      <c r="CW54" s="60">
        <v>64800</v>
      </c>
      <c r="CX54" s="59">
        <v>4363525</v>
      </c>
      <c r="CY54" s="59">
        <v>4277723</v>
      </c>
      <c r="CZ54" s="59">
        <v>4132600</v>
      </c>
      <c r="DA54" s="59">
        <v>128900</v>
      </c>
      <c r="DB54" s="59">
        <v>603500</v>
      </c>
      <c r="DC54" s="59">
        <v>662200</v>
      </c>
      <c r="DD54" s="59">
        <v>752600</v>
      </c>
      <c r="DE54" s="61">
        <v>704900</v>
      </c>
      <c r="DF54" s="62" t="s">
        <v>854</v>
      </c>
      <c r="DG54" s="63">
        <f>AE54</f>
        <v>37</v>
      </c>
      <c r="DH54" s="64">
        <v>81000</v>
      </c>
      <c r="DI54" s="65">
        <f t="shared" si="11"/>
        <v>81000</v>
      </c>
      <c r="DJ54" s="66">
        <f t="shared" si="4"/>
        <v>2997000</v>
      </c>
      <c r="DK54" s="66">
        <f t="shared" si="5"/>
        <v>2997000</v>
      </c>
      <c r="DL54" s="66">
        <f t="shared" si="6"/>
        <v>2997000</v>
      </c>
      <c r="DM54" s="67">
        <f t="shared" si="7"/>
        <v>599400</v>
      </c>
      <c r="DN54" s="63"/>
      <c r="DO54" s="63"/>
      <c r="DP54" s="50"/>
      <c r="DQ54" s="50"/>
      <c r="DR54" s="50"/>
      <c r="DS54" s="50"/>
      <c r="DT54" s="50"/>
      <c r="DU54" s="50"/>
      <c r="DV54" s="69">
        <v>595000</v>
      </c>
      <c r="DW54" s="70"/>
      <c r="DX54" s="71">
        <v>0</v>
      </c>
    </row>
    <row r="55" spans="1:128" ht="30" customHeight="1">
      <c r="A55" s="3" t="s">
        <v>739</v>
      </c>
      <c r="B55" s="53" t="s">
        <v>740</v>
      </c>
      <c r="C55" s="53" t="s">
        <v>721</v>
      </c>
      <c r="D55" s="54" t="s">
        <v>722</v>
      </c>
      <c r="E55" s="55" t="s">
        <v>741</v>
      </c>
      <c r="F55" s="56">
        <v>39262</v>
      </c>
      <c r="G55" s="55" t="s">
        <v>548</v>
      </c>
      <c r="H55" s="55" t="s">
        <v>549</v>
      </c>
      <c r="I55" s="55" t="s">
        <v>550</v>
      </c>
      <c r="J55" s="55" t="s">
        <v>517</v>
      </c>
      <c r="K55" s="55" t="s">
        <v>518</v>
      </c>
      <c r="L55" s="55" t="s">
        <v>552</v>
      </c>
      <c r="M55" s="57">
        <v>0.5</v>
      </c>
      <c r="N55" s="57">
        <v>0</v>
      </c>
      <c r="O55" s="57">
        <v>0</v>
      </c>
      <c r="P55" s="57">
        <v>0.01</v>
      </c>
      <c r="Q55" s="57">
        <v>6.17</v>
      </c>
      <c r="R55" s="57">
        <v>1.42</v>
      </c>
      <c r="S55" s="57">
        <v>0</v>
      </c>
      <c r="T55" s="57">
        <v>0</v>
      </c>
      <c r="U55" s="57"/>
      <c r="V55" s="57">
        <f t="shared" si="0"/>
        <v>8.1</v>
      </c>
      <c r="W55" s="57">
        <f t="shared" si="1"/>
        <v>6.67</v>
      </c>
      <c r="X55" s="57">
        <f t="shared" si="2"/>
        <v>1.43</v>
      </c>
      <c r="Y55" s="58">
        <f t="shared" si="3"/>
        <v>17.65432098765432</v>
      </c>
      <c r="Z55" s="57">
        <v>57</v>
      </c>
      <c r="AA55" s="57">
        <v>60</v>
      </c>
      <c r="AB55" s="57">
        <v>60</v>
      </c>
      <c r="AC55" s="57">
        <v>60</v>
      </c>
      <c r="AD55" s="57">
        <v>20</v>
      </c>
      <c r="AE55" s="57">
        <v>20</v>
      </c>
      <c r="AF55" s="57">
        <v>20</v>
      </c>
      <c r="AG55" s="57">
        <v>20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9">
        <v>25000</v>
      </c>
      <c r="BA55" s="59">
        <v>201200</v>
      </c>
      <c r="BB55" s="57">
        <v>0</v>
      </c>
      <c r="BC55" s="59">
        <v>823600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9">
        <v>504429</v>
      </c>
      <c r="BU55" s="59">
        <v>530000</v>
      </c>
      <c r="BV55" s="57">
        <v>0</v>
      </c>
      <c r="BW55" s="59">
        <v>530000</v>
      </c>
      <c r="BX55" s="57">
        <v>0</v>
      </c>
      <c r="BY55" s="57">
        <v>0</v>
      </c>
      <c r="BZ55" s="57">
        <v>0</v>
      </c>
      <c r="CA55" s="57">
        <v>0</v>
      </c>
      <c r="CB55" s="57"/>
      <c r="CC55" s="57"/>
      <c r="CD55" s="59">
        <v>2053000</v>
      </c>
      <c r="CE55" s="59">
        <v>1847000</v>
      </c>
      <c r="CF55" s="59">
        <v>1817000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9">
        <v>251488</v>
      </c>
      <c r="CQ55" s="59">
        <v>145932</v>
      </c>
      <c r="CR55" s="57">
        <v>900</v>
      </c>
      <c r="CS55" s="59">
        <v>56600</v>
      </c>
      <c r="CT55" s="60">
        <v>1817900</v>
      </c>
      <c r="CU55" s="60">
        <v>56600</v>
      </c>
      <c r="CV55" s="60">
        <v>56600</v>
      </c>
      <c r="CW55" s="60">
        <v>56600</v>
      </c>
      <c r="CX55" s="59">
        <v>2831341</v>
      </c>
      <c r="CY55" s="59">
        <v>2715186</v>
      </c>
      <c r="CZ55" s="59">
        <v>3228100</v>
      </c>
      <c r="DA55" s="59">
        <v>25000</v>
      </c>
      <c r="DB55" s="59">
        <v>201200</v>
      </c>
      <c r="DC55" s="59">
        <v>823600</v>
      </c>
      <c r="DD55" s="59">
        <v>884200</v>
      </c>
      <c r="DE55" s="61">
        <v>893200</v>
      </c>
      <c r="DF55" s="62" t="s">
        <v>854</v>
      </c>
      <c r="DG55" s="63">
        <f>AE55</f>
        <v>20</v>
      </c>
      <c r="DH55" s="64">
        <v>81000</v>
      </c>
      <c r="DI55" s="65">
        <f t="shared" si="11"/>
        <v>81000</v>
      </c>
      <c r="DJ55" s="66">
        <f t="shared" si="4"/>
        <v>1620000</v>
      </c>
      <c r="DK55" s="66">
        <f t="shared" si="5"/>
        <v>1620000</v>
      </c>
      <c r="DL55" s="66">
        <f t="shared" si="6"/>
        <v>1620000</v>
      </c>
      <c r="DM55" s="67">
        <f t="shared" si="7"/>
        <v>324000</v>
      </c>
      <c r="DN55" s="63"/>
      <c r="DO55" s="63"/>
      <c r="DP55" s="50"/>
      <c r="DQ55" s="50"/>
      <c r="DR55" s="50"/>
      <c r="DS55" s="50"/>
      <c r="DT55" s="50"/>
      <c r="DU55" s="50"/>
      <c r="DV55" s="69">
        <v>324000</v>
      </c>
      <c r="DW55" s="70"/>
      <c r="DX55" s="71">
        <v>0</v>
      </c>
    </row>
    <row r="56" spans="1:128" ht="30" customHeight="1">
      <c r="A56" s="3" t="s">
        <v>742</v>
      </c>
      <c r="B56" s="53" t="s">
        <v>743</v>
      </c>
      <c r="C56" s="53" t="s">
        <v>721</v>
      </c>
      <c r="D56" s="54" t="s">
        <v>722</v>
      </c>
      <c r="E56" s="55" t="s">
        <v>744</v>
      </c>
      <c r="F56" s="56">
        <v>39262</v>
      </c>
      <c r="G56" s="55" t="s">
        <v>548</v>
      </c>
      <c r="H56" s="55" t="s">
        <v>549</v>
      </c>
      <c r="I56" s="55" t="s">
        <v>550</v>
      </c>
      <c r="J56" s="55" t="s">
        <v>517</v>
      </c>
      <c r="K56" s="55" t="s">
        <v>518</v>
      </c>
      <c r="L56" s="55" t="s">
        <v>552</v>
      </c>
      <c r="M56" s="57">
        <v>0</v>
      </c>
      <c r="N56" s="57">
        <v>0</v>
      </c>
      <c r="O56" s="57">
        <v>0</v>
      </c>
      <c r="P56" s="57">
        <v>0.01</v>
      </c>
      <c r="Q56" s="57">
        <v>7.76</v>
      </c>
      <c r="R56" s="57">
        <v>1.74</v>
      </c>
      <c r="S56" s="57">
        <v>0</v>
      </c>
      <c r="T56" s="57">
        <v>0</v>
      </c>
      <c r="U56" s="57"/>
      <c r="V56" s="57">
        <f t="shared" si="0"/>
        <v>9.51</v>
      </c>
      <c r="W56" s="57">
        <f t="shared" si="1"/>
        <v>7.76</v>
      </c>
      <c r="X56" s="57">
        <f t="shared" si="2"/>
        <v>1.75</v>
      </c>
      <c r="Y56" s="58">
        <f t="shared" si="3"/>
        <v>18.40168243953733</v>
      </c>
      <c r="Z56" s="57">
        <v>92</v>
      </c>
      <c r="AA56" s="57">
        <v>100</v>
      </c>
      <c r="AB56" s="57">
        <v>100</v>
      </c>
      <c r="AC56" s="57">
        <v>100</v>
      </c>
      <c r="AD56" s="57">
        <v>30</v>
      </c>
      <c r="AE56" s="57">
        <v>30</v>
      </c>
      <c r="AF56" s="57">
        <v>30</v>
      </c>
      <c r="AG56" s="57">
        <v>30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9">
        <v>20000</v>
      </c>
      <c r="BA56" s="59">
        <v>335300</v>
      </c>
      <c r="BB56" s="57">
        <v>0</v>
      </c>
      <c r="BC56" s="59">
        <v>788700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9">
        <v>792725</v>
      </c>
      <c r="BU56" s="59">
        <v>818000</v>
      </c>
      <c r="BV56" s="57">
        <v>0</v>
      </c>
      <c r="BW56" s="59">
        <v>850000</v>
      </c>
      <c r="BX56" s="57">
        <v>0</v>
      </c>
      <c r="BY56" s="57">
        <v>0</v>
      </c>
      <c r="BZ56" s="57">
        <v>0</v>
      </c>
      <c r="CA56" s="57">
        <v>0</v>
      </c>
      <c r="CB56" s="57"/>
      <c r="CC56" s="57"/>
      <c r="CD56" s="59">
        <v>3217000</v>
      </c>
      <c r="CE56" s="59">
        <v>2895000</v>
      </c>
      <c r="CF56" s="59">
        <v>2460000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9">
        <v>222150</v>
      </c>
      <c r="CQ56" s="59">
        <v>196204</v>
      </c>
      <c r="CR56" s="57">
        <v>0</v>
      </c>
      <c r="CS56" s="59">
        <v>92900</v>
      </c>
      <c r="CT56" s="60">
        <v>2460000</v>
      </c>
      <c r="CU56" s="60">
        <v>92900</v>
      </c>
      <c r="CV56" s="60">
        <v>92900</v>
      </c>
      <c r="CW56" s="60">
        <v>92900</v>
      </c>
      <c r="CX56" s="59">
        <v>4248773</v>
      </c>
      <c r="CY56" s="59">
        <v>4235799</v>
      </c>
      <c r="CZ56" s="59">
        <v>4191600</v>
      </c>
      <c r="DA56" s="59">
        <v>20000</v>
      </c>
      <c r="DB56" s="59">
        <v>335300</v>
      </c>
      <c r="DC56" s="59">
        <v>788700</v>
      </c>
      <c r="DD56" s="59">
        <v>905100</v>
      </c>
      <c r="DE56" s="61">
        <v>915400</v>
      </c>
      <c r="DF56" s="62" t="s">
        <v>854</v>
      </c>
      <c r="DG56" s="63">
        <f>AE56</f>
        <v>30</v>
      </c>
      <c r="DH56" s="64">
        <v>81000</v>
      </c>
      <c r="DI56" s="65">
        <f t="shared" si="11"/>
        <v>81000</v>
      </c>
      <c r="DJ56" s="66">
        <f t="shared" si="4"/>
        <v>2430000</v>
      </c>
      <c r="DK56" s="66">
        <f t="shared" si="5"/>
        <v>2430000</v>
      </c>
      <c r="DL56" s="66">
        <f t="shared" si="6"/>
        <v>2430000</v>
      </c>
      <c r="DM56" s="67">
        <f t="shared" si="7"/>
        <v>486000</v>
      </c>
      <c r="DN56" s="68" t="s">
        <v>0</v>
      </c>
      <c r="DO56" s="63"/>
      <c r="DP56" s="50"/>
      <c r="DQ56" s="50"/>
      <c r="DR56" s="50"/>
      <c r="DS56" s="50"/>
      <c r="DT56" s="50"/>
      <c r="DU56" s="50"/>
      <c r="DV56" s="70" t="s">
        <v>12</v>
      </c>
      <c r="DW56" s="70"/>
      <c r="DX56" s="78">
        <v>0</v>
      </c>
    </row>
    <row r="57" spans="1:128" ht="30" customHeight="1">
      <c r="A57" s="3" t="s">
        <v>745</v>
      </c>
      <c r="B57" s="53" t="s">
        <v>746</v>
      </c>
      <c r="C57" s="53" t="s">
        <v>747</v>
      </c>
      <c r="D57" s="54" t="s">
        <v>748</v>
      </c>
      <c r="E57" s="55" t="s">
        <v>749</v>
      </c>
      <c r="F57" s="56">
        <v>39238</v>
      </c>
      <c r="G57" s="55" t="s">
        <v>505</v>
      </c>
      <c r="H57" s="55" t="s">
        <v>506</v>
      </c>
      <c r="I57" s="55" t="s">
        <v>507</v>
      </c>
      <c r="J57" s="55" t="s">
        <v>508</v>
      </c>
      <c r="K57" s="55" t="s">
        <v>509</v>
      </c>
      <c r="L57" s="55" t="s">
        <v>665</v>
      </c>
      <c r="M57" s="57">
        <v>2.25</v>
      </c>
      <c r="N57" s="57">
        <v>0</v>
      </c>
      <c r="O57" s="57">
        <v>0.31</v>
      </c>
      <c r="P57" s="57">
        <v>0.05</v>
      </c>
      <c r="Q57" s="57">
        <v>3.5</v>
      </c>
      <c r="R57" s="57">
        <v>1</v>
      </c>
      <c r="S57" s="57">
        <v>0</v>
      </c>
      <c r="T57" s="57">
        <v>0</v>
      </c>
      <c r="U57" s="57"/>
      <c r="V57" s="57">
        <f t="shared" si="0"/>
        <v>7.109999999999999</v>
      </c>
      <c r="W57" s="57">
        <f t="shared" si="1"/>
        <v>6.0600000000000005</v>
      </c>
      <c r="X57" s="57">
        <f t="shared" si="2"/>
        <v>1.05</v>
      </c>
      <c r="Y57" s="58">
        <f t="shared" si="3"/>
        <v>14.76793248945148</v>
      </c>
      <c r="Z57" s="57">
        <v>43</v>
      </c>
      <c r="AA57" s="57">
        <v>40</v>
      </c>
      <c r="AB57" s="57">
        <v>40</v>
      </c>
      <c r="AC57" s="57">
        <v>40</v>
      </c>
      <c r="AD57" s="57"/>
      <c r="AE57" s="57"/>
      <c r="AF57" s="57"/>
      <c r="AG57" s="57"/>
      <c r="AH57" s="57"/>
      <c r="AI57" s="57"/>
      <c r="AJ57" s="57"/>
      <c r="AK57" s="57"/>
      <c r="AL57" s="59">
        <v>6635</v>
      </c>
      <c r="AM57" s="59">
        <v>7200</v>
      </c>
      <c r="AN57" s="59">
        <v>7200</v>
      </c>
      <c r="AO57" s="59">
        <v>7200</v>
      </c>
      <c r="AP57" s="57"/>
      <c r="AQ57" s="57"/>
      <c r="AR57" s="57"/>
      <c r="AS57" s="57"/>
      <c r="AT57" s="57">
        <v>8</v>
      </c>
      <c r="AU57" s="57">
        <v>8</v>
      </c>
      <c r="AV57" s="57">
        <v>6</v>
      </c>
      <c r="AW57" s="57">
        <v>2</v>
      </c>
      <c r="AX57" s="57">
        <v>16</v>
      </c>
      <c r="AY57" s="57">
        <v>40</v>
      </c>
      <c r="AZ57" s="59">
        <v>331300</v>
      </c>
      <c r="BA57" s="59">
        <v>218200</v>
      </c>
      <c r="BB57" s="57">
        <v>0</v>
      </c>
      <c r="BC57" s="59">
        <v>500000</v>
      </c>
      <c r="BD57" s="57">
        <v>0</v>
      </c>
      <c r="BE57" s="57">
        <v>0</v>
      </c>
      <c r="BF57" s="57">
        <v>0</v>
      </c>
      <c r="BG57" s="57">
        <v>0</v>
      </c>
      <c r="BH57" s="59">
        <v>60000</v>
      </c>
      <c r="BI57" s="59">
        <v>105200</v>
      </c>
      <c r="BJ57" s="57">
        <v>0</v>
      </c>
      <c r="BK57" s="59">
        <v>50000</v>
      </c>
      <c r="BL57" s="57">
        <v>0</v>
      </c>
      <c r="BM57" s="57">
        <v>0</v>
      </c>
      <c r="BN57" s="57">
        <v>0</v>
      </c>
      <c r="BO57" s="57">
        <v>0</v>
      </c>
      <c r="BP57" s="59">
        <v>505544</v>
      </c>
      <c r="BQ57" s="59">
        <v>646757</v>
      </c>
      <c r="BR57" s="59">
        <v>100000</v>
      </c>
      <c r="BS57" s="59">
        <v>500000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72">
        <f>80*AM57</f>
        <v>576000</v>
      </c>
      <c r="CC57" s="57"/>
      <c r="CD57" s="59">
        <v>600000</v>
      </c>
      <c r="CE57" s="59">
        <v>720000</v>
      </c>
      <c r="CF57" s="59">
        <v>792000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9">
        <v>352459</v>
      </c>
      <c r="CQ57" s="59">
        <v>45432</v>
      </c>
      <c r="CR57" s="59">
        <v>30000</v>
      </c>
      <c r="CS57" s="59">
        <v>19000</v>
      </c>
      <c r="CT57" s="60">
        <v>922000</v>
      </c>
      <c r="CU57" s="60">
        <v>19000</v>
      </c>
      <c r="CV57" s="60">
        <v>19000</v>
      </c>
      <c r="CW57" s="60">
        <v>19000</v>
      </c>
      <c r="CX57" s="59">
        <v>1847751</v>
      </c>
      <c r="CY57" s="59">
        <v>1733294</v>
      </c>
      <c r="CZ57" s="59">
        <v>1991000</v>
      </c>
      <c r="DA57" s="59">
        <v>331300</v>
      </c>
      <c r="DB57" s="59">
        <v>218200</v>
      </c>
      <c r="DC57" s="59">
        <v>500000</v>
      </c>
      <c r="DD57" s="59">
        <v>500000</v>
      </c>
      <c r="DE57" s="61">
        <v>500000</v>
      </c>
      <c r="DF57" s="62" t="s">
        <v>856</v>
      </c>
      <c r="DG57" s="75">
        <f>AM57</f>
        <v>7200</v>
      </c>
      <c r="DH57" s="64">
        <v>350</v>
      </c>
      <c r="DI57" s="65">
        <f t="shared" si="11"/>
        <v>350</v>
      </c>
      <c r="DJ57" s="66">
        <f t="shared" si="4"/>
        <v>2520000</v>
      </c>
      <c r="DK57" s="66">
        <f t="shared" si="5"/>
        <v>1944000</v>
      </c>
      <c r="DL57" s="66">
        <f t="shared" si="6"/>
        <v>1944000</v>
      </c>
      <c r="DM57" s="67">
        <f t="shared" si="7"/>
        <v>388800</v>
      </c>
      <c r="DN57" s="68" t="s">
        <v>884</v>
      </c>
      <c r="DO57" s="63"/>
      <c r="DP57" s="50"/>
      <c r="DQ57" s="50"/>
      <c r="DR57" s="50"/>
      <c r="DS57" s="50"/>
      <c r="DT57" s="50"/>
      <c r="DU57" s="50"/>
      <c r="DV57" s="70" t="s">
        <v>12</v>
      </c>
      <c r="DW57" s="70"/>
      <c r="DX57" s="71">
        <v>0</v>
      </c>
    </row>
    <row r="58" spans="1:128" ht="30" customHeight="1">
      <c r="A58" s="3" t="s">
        <v>750</v>
      </c>
      <c r="B58" s="53" t="s">
        <v>751</v>
      </c>
      <c r="C58" s="53" t="s">
        <v>752</v>
      </c>
      <c r="D58" s="54" t="s">
        <v>753</v>
      </c>
      <c r="E58" s="55" t="s">
        <v>574</v>
      </c>
      <c r="F58" s="56">
        <v>40128</v>
      </c>
      <c r="G58" s="55" t="s">
        <v>505</v>
      </c>
      <c r="H58" s="55" t="s">
        <v>506</v>
      </c>
      <c r="I58" s="55" t="s">
        <v>507</v>
      </c>
      <c r="J58" s="55" t="s">
        <v>508</v>
      </c>
      <c r="K58" s="55" t="s">
        <v>509</v>
      </c>
      <c r="L58" s="55" t="s">
        <v>510</v>
      </c>
      <c r="M58" s="57">
        <v>1</v>
      </c>
      <c r="N58" s="57">
        <v>0</v>
      </c>
      <c r="O58" s="57">
        <v>0.17</v>
      </c>
      <c r="P58" s="57">
        <v>0.44</v>
      </c>
      <c r="Q58" s="57">
        <v>1</v>
      </c>
      <c r="R58" s="57">
        <v>1</v>
      </c>
      <c r="S58" s="57">
        <v>0</v>
      </c>
      <c r="T58" s="57">
        <v>0</v>
      </c>
      <c r="U58" s="57"/>
      <c r="V58" s="57">
        <f t="shared" si="0"/>
        <v>3.61</v>
      </c>
      <c r="W58" s="57">
        <f t="shared" si="1"/>
        <v>2.17</v>
      </c>
      <c r="X58" s="57">
        <f t="shared" si="2"/>
        <v>1.44</v>
      </c>
      <c r="Y58" s="58">
        <f t="shared" si="3"/>
        <v>39.88919667590028</v>
      </c>
      <c r="Z58" s="57">
        <v>22</v>
      </c>
      <c r="AA58" s="57">
        <v>35</v>
      </c>
      <c r="AB58" s="57">
        <v>40</v>
      </c>
      <c r="AC58" s="57">
        <v>45</v>
      </c>
      <c r="AD58" s="57"/>
      <c r="AE58" s="57"/>
      <c r="AF58" s="57"/>
      <c r="AG58" s="57"/>
      <c r="AH58" s="57"/>
      <c r="AI58" s="57"/>
      <c r="AJ58" s="57"/>
      <c r="AK58" s="57"/>
      <c r="AL58" s="98">
        <v>2874.5</v>
      </c>
      <c r="AM58" s="59">
        <v>3500</v>
      </c>
      <c r="AN58" s="59">
        <v>4000</v>
      </c>
      <c r="AO58" s="59">
        <v>4500</v>
      </c>
      <c r="AP58" s="57"/>
      <c r="AQ58" s="57"/>
      <c r="AR58" s="57"/>
      <c r="AS58" s="57"/>
      <c r="AT58" s="57">
        <v>7</v>
      </c>
      <c r="AU58" s="57">
        <v>7</v>
      </c>
      <c r="AV58" s="57">
        <v>16</v>
      </c>
      <c r="AW58" s="57">
        <v>2</v>
      </c>
      <c r="AX58" s="57">
        <v>3</v>
      </c>
      <c r="AY58" s="57">
        <v>35</v>
      </c>
      <c r="AZ58" s="59">
        <v>205300</v>
      </c>
      <c r="BA58" s="59">
        <v>186100</v>
      </c>
      <c r="BB58" s="57">
        <v>0</v>
      </c>
      <c r="BC58" s="59">
        <v>400000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9">
        <v>15000</v>
      </c>
      <c r="BP58" s="59">
        <v>315900</v>
      </c>
      <c r="BQ58" s="59">
        <v>286150</v>
      </c>
      <c r="BR58" s="57">
        <v>0</v>
      </c>
      <c r="BS58" s="59">
        <v>350000</v>
      </c>
      <c r="BT58" s="57">
        <v>154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72">
        <f>80*AM58</f>
        <v>280000</v>
      </c>
      <c r="CC58" s="57"/>
      <c r="CD58" s="57">
        <v>0</v>
      </c>
      <c r="CE58" s="57">
        <v>0</v>
      </c>
      <c r="CF58" s="57">
        <v>0</v>
      </c>
      <c r="CG58" s="59">
        <v>320000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9">
        <v>47500</v>
      </c>
      <c r="CS58" s="59">
        <v>56400</v>
      </c>
      <c r="CT58" s="60">
        <v>47500</v>
      </c>
      <c r="CU58" s="60">
        <v>56400</v>
      </c>
      <c r="CV58" s="60">
        <v>56400</v>
      </c>
      <c r="CW58" s="60">
        <v>56400</v>
      </c>
      <c r="CX58" s="59">
        <v>521354</v>
      </c>
      <c r="CY58" s="59">
        <v>472250</v>
      </c>
      <c r="CZ58" s="59">
        <v>1188900</v>
      </c>
      <c r="DA58" s="59">
        <v>205300</v>
      </c>
      <c r="DB58" s="59">
        <v>186100</v>
      </c>
      <c r="DC58" s="59">
        <v>400000</v>
      </c>
      <c r="DD58" s="59">
        <v>462400</v>
      </c>
      <c r="DE58" s="61">
        <v>502400</v>
      </c>
      <c r="DF58" s="62" t="s">
        <v>856</v>
      </c>
      <c r="DG58" s="75">
        <f>AM58</f>
        <v>3500</v>
      </c>
      <c r="DH58" s="64">
        <v>350</v>
      </c>
      <c r="DI58" s="65">
        <f>DH58-(DH58*0.1)</f>
        <v>315</v>
      </c>
      <c r="DJ58" s="66">
        <f t="shared" si="4"/>
        <v>1102500</v>
      </c>
      <c r="DK58" s="66">
        <f t="shared" si="5"/>
        <v>822500</v>
      </c>
      <c r="DL58" s="66">
        <f t="shared" si="6"/>
        <v>822500</v>
      </c>
      <c r="DM58" s="67">
        <f t="shared" si="7"/>
        <v>164500</v>
      </c>
      <c r="DN58" s="68" t="s">
        <v>885</v>
      </c>
      <c r="DO58" s="63"/>
      <c r="DP58" s="50" t="s">
        <v>865</v>
      </c>
      <c r="DQ58" s="50"/>
      <c r="DR58" s="50"/>
      <c r="DS58" s="50"/>
      <c r="DT58" s="50"/>
      <c r="DU58" s="50"/>
      <c r="DV58" s="70" t="s">
        <v>12</v>
      </c>
      <c r="DW58" s="70"/>
      <c r="DX58" s="71">
        <v>0</v>
      </c>
    </row>
    <row r="59" spans="1:128" ht="30" customHeight="1">
      <c r="A59" s="3" t="s">
        <v>754</v>
      </c>
      <c r="B59" s="53" t="s">
        <v>755</v>
      </c>
      <c r="C59" s="53" t="s">
        <v>756</v>
      </c>
      <c r="D59" s="54" t="s">
        <v>757</v>
      </c>
      <c r="E59" s="55" t="s">
        <v>758</v>
      </c>
      <c r="F59" s="56">
        <v>39508</v>
      </c>
      <c r="G59" s="55" t="s">
        <v>505</v>
      </c>
      <c r="H59" s="55" t="s">
        <v>506</v>
      </c>
      <c r="I59" s="55" t="s">
        <v>516</v>
      </c>
      <c r="J59" s="55" t="s">
        <v>658</v>
      </c>
      <c r="K59" s="55" t="s">
        <v>518</v>
      </c>
      <c r="L59" s="55" t="s">
        <v>659</v>
      </c>
      <c r="M59" s="57">
        <v>0</v>
      </c>
      <c r="N59" s="57">
        <v>0</v>
      </c>
      <c r="O59" s="57">
        <v>0</v>
      </c>
      <c r="P59" s="57">
        <v>0.01</v>
      </c>
      <c r="Q59" s="57">
        <v>1.5</v>
      </c>
      <c r="R59" s="57">
        <v>0.2</v>
      </c>
      <c r="S59" s="57">
        <v>0</v>
      </c>
      <c r="T59" s="57">
        <v>0</v>
      </c>
      <c r="U59" s="57">
        <v>3</v>
      </c>
      <c r="V59" s="57">
        <f t="shared" si="0"/>
        <v>1.71</v>
      </c>
      <c r="W59" s="57">
        <f t="shared" si="1"/>
        <v>1.5</v>
      </c>
      <c r="X59" s="57">
        <f t="shared" si="2"/>
        <v>0.21000000000000002</v>
      </c>
      <c r="Y59" s="58">
        <f t="shared" si="3"/>
        <v>12.280701754385968</v>
      </c>
      <c r="Z59" s="57">
        <v>5</v>
      </c>
      <c r="AA59" s="57">
        <v>4</v>
      </c>
      <c r="AB59" s="57">
        <v>4</v>
      </c>
      <c r="AC59" s="57">
        <v>4</v>
      </c>
      <c r="AD59" s="57">
        <v>4</v>
      </c>
      <c r="AE59" s="57">
        <v>4</v>
      </c>
      <c r="AF59" s="57">
        <v>4</v>
      </c>
      <c r="AG59" s="57">
        <v>4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9">
        <v>150000</v>
      </c>
      <c r="BA59" s="59">
        <v>591400</v>
      </c>
      <c r="BB59" s="57">
        <v>0</v>
      </c>
      <c r="BC59" s="59">
        <v>632397</v>
      </c>
      <c r="BD59" s="57">
        <v>0</v>
      </c>
      <c r="BE59" s="57">
        <v>0</v>
      </c>
      <c r="BF59" s="57">
        <v>0</v>
      </c>
      <c r="BG59" s="57">
        <v>0</v>
      </c>
      <c r="BH59" s="59">
        <v>25000</v>
      </c>
      <c r="BI59" s="59">
        <v>25000</v>
      </c>
      <c r="BJ59" s="57">
        <v>0</v>
      </c>
      <c r="BK59" s="59">
        <v>25000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9">
        <v>91000</v>
      </c>
      <c r="BU59" s="59">
        <v>113800</v>
      </c>
      <c r="BV59" s="57">
        <v>0</v>
      </c>
      <c r="BW59" s="59">
        <v>146400</v>
      </c>
      <c r="BX59" s="57">
        <v>0</v>
      </c>
      <c r="BY59" s="57">
        <v>0</v>
      </c>
      <c r="BZ59" s="57">
        <v>0</v>
      </c>
      <c r="CA59" s="57">
        <v>0</v>
      </c>
      <c r="CB59" s="57"/>
      <c r="CC59" s="57"/>
      <c r="CD59" s="59">
        <v>383000</v>
      </c>
      <c r="CE59" s="59">
        <v>344000</v>
      </c>
      <c r="CF59" s="59">
        <v>395000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9">
        <v>482400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60">
        <v>395000</v>
      </c>
      <c r="CU59" s="74">
        <v>0</v>
      </c>
      <c r="CV59" s="74">
        <v>0</v>
      </c>
      <c r="CW59" s="74">
        <v>0</v>
      </c>
      <c r="CX59" s="59">
        <v>1131400</v>
      </c>
      <c r="CY59" s="59">
        <v>1074200</v>
      </c>
      <c r="CZ59" s="59">
        <v>1198797</v>
      </c>
      <c r="DA59" s="59">
        <v>150000</v>
      </c>
      <c r="DB59" s="59">
        <v>591400</v>
      </c>
      <c r="DC59" s="59">
        <v>632397</v>
      </c>
      <c r="DD59" s="59">
        <v>586654</v>
      </c>
      <c r="DE59" s="61">
        <v>586654</v>
      </c>
      <c r="DF59" s="62" t="s">
        <v>854</v>
      </c>
      <c r="DG59" s="63">
        <f>AE59</f>
        <v>4</v>
      </c>
      <c r="DH59" s="64">
        <v>220000</v>
      </c>
      <c r="DI59" s="65">
        <f aca="true" t="shared" si="12" ref="DI59:DI64">DH59</f>
        <v>220000</v>
      </c>
      <c r="DJ59" s="66">
        <f t="shared" si="4"/>
        <v>880000</v>
      </c>
      <c r="DK59" s="66">
        <f t="shared" si="5"/>
        <v>880000</v>
      </c>
      <c r="DL59" s="66">
        <f t="shared" si="6"/>
        <v>880000</v>
      </c>
      <c r="DM59" s="67">
        <f t="shared" si="7"/>
        <v>176000</v>
      </c>
      <c r="DN59" s="68" t="s">
        <v>903</v>
      </c>
      <c r="DO59" s="63"/>
      <c r="DP59" s="63"/>
      <c r="DQ59" s="50"/>
      <c r="DR59" s="50"/>
      <c r="DS59" s="50"/>
      <c r="DT59" s="50"/>
      <c r="DU59" s="50"/>
      <c r="DV59" s="70" t="s">
        <v>12</v>
      </c>
      <c r="DW59" s="70"/>
      <c r="DX59" s="71">
        <v>0</v>
      </c>
    </row>
    <row r="60" spans="1:128" ht="30" customHeight="1">
      <c r="A60" s="3" t="s">
        <v>759</v>
      </c>
      <c r="B60" s="53" t="s">
        <v>760</v>
      </c>
      <c r="C60" s="53" t="s">
        <v>761</v>
      </c>
      <c r="D60" s="54" t="s">
        <v>762</v>
      </c>
      <c r="E60" s="55" t="s">
        <v>763</v>
      </c>
      <c r="F60" s="56">
        <v>39322</v>
      </c>
      <c r="G60" s="55" t="s">
        <v>505</v>
      </c>
      <c r="H60" s="55" t="s">
        <v>506</v>
      </c>
      <c r="I60" s="55" t="s">
        <v>516</v>
      </c>
      <c r="J60" s="55" t="s">
        <v>517</v>
      </c>
      <c r="K60" s="55" t="s">
        <v>518</v>
      </c>
      <c r="L60" s="55" t="s">
        <v>541</v>
      </c>
      <c r="M60" s="57">
        <v>0</v>
      </c>
      <c r="N60" s="57">
        <v>0</v>
      </c>
      <c r="O60" s="57">
        <v>0.23</v>
      </c>
      <c r="P60" s="57">
        <v>0</v>
      </c>
      <c r="Q60" s="57">
        <v>2.25</v>
      </c>
      <c r="R60" s="57">
        <v>0.75</v>
      </c>
      <c r="S60" s="57">
        <v>0</v>
      </c>
      <c r="T60" s="57">
        <v>0</v>
      </c>
      <c r="U60" s="57"/>
      <c r="V60" s="57">
        <f t="shared" si="0"/>
        <v>3.23</v>
      </c>
      <c r="W60" s="57">
        <f t="shared" si="1"/>
        <v>2.48</v>
      </c>
      <c r="X60" s="57">
        <f t="shared" si="2"/>
        <v>0.75</v>
      </c>
      <c r="Y60" s="58">
        <f t="shared" si="3"/>
        <v>23.219814241486066</v>
      </c>
      <c r="Z60" s="57">
        <v>118</v>
      </c>
      <c r="AA60" s="57">
        <v>125</v>
      </c>
      <c r="AB60" s="57">
        <v>125</v>
      </c>
      <c r="AC60" s="57">
        <v>125</v>
      </c>
      <c r="AD60" s="57">
        <v>56</v>
      </c>
      <c r="AE60" s="57">
        <v>56</v>
      </c>
      <c r="AF60" s="57">
        <v>56</v>
      </c>
      <c r="AG60" s="57">
        <v>56</v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9">
        <v>240000</v>
      </c>
      <c r="BA60" s="59">
        <v>755800</v>
      </c>
      <c r="BB60" s="57">
        <v>0</v>
      </c>
      <c r="BC60" s="59">
        <v>275000</v>
      </c>
      <c r="BD60" s="57">
        <v>0</v>
      </c>
      <c r="BE60" s="57">
        <v>0</v>
      </c>
      <c r="BF60" s="57">
        <v>0</v>
      </c>
      <c r="BG60" s="57">
        <v>0</v>
      </c>
      <c r="BH60" s="59">
        <v>190000</v>
      </c>
      <c r="BI60" s="59">
        <v>21000</v>
      </c>
      <c r="BJ60" s="57">
        <v>0</v>
      </c>
      <c r="BK60" s="59">
        <v>50020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9">
        <v>635149</v>
      </c>
      <c r="BU60" s="59">
        <v>884985</v>
      </c>
      <c r="BV60" s="57">
        <v>0</v>
      </c>
      <c r="BW60" s="59">
        <v>800000</v>
      </c>
      <c r="BX60" s="57">
        <v>0</v>
      </c>
      <c r="BY60" s="57">
        <v>0</v>
      </c>
      <c r="BZ60" s="57">
        <v>0</v>
      </c>
      <c r="CA60" s="57">
        <v>0</v>
      </c>
      <c r="CB60" s="57"/>
      <c r="CC60" s="57"/>
      <c r="CD60" s="59">
        <v>1683000</v>
      </c>
      <c r="CE60" s="59">
        <v>1498000</v>
      </c>
      <c r="CF60" s="59">
        <v>1477000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9">
        <v>290000</v>
      </c>
      <c r="CQ60" s="59">
        <v>290000</v>
      </c>
      <c r="CR60" s="57">
        <v>0</v>
      </c>
      <c r="CS60" s="57">
        <v>0</v>
      </c>
      <c r="CT60" s="60">
        <v>1477000</v>
      </c>
      <c r="CU60" s="74">
        <v>0</v>
      </c>
      <c r="CV60" s="74">
        <v>0</v>
      </c>
      <c r="CW60" s="74">
        <v>0</v>
      </c>
      <c r="CX60" s="59">
        <v>3018149</v>
      </c>
      <c r="CY60" s="59">
        <v>3179785</v>
      </c>
      <c r="CZ60" s="59">
        <v>2602020</v>
      </c>
      <c r="DA60" s="59">
        <v>240000</v>
      </c>
      <c r="DB60" s="59">
        <v>755800</v>
      </c>
      <c r="DC60" s="59">
        <v>275000</v>
      </c>
      <c r="DD60" s="59">
        <v>275000</v>
      </c>
      <c r="DE60" s="61">
        <v>275000</v>
      </c>
      <c r="DF60" s="62" t="s">
        <v>854</v>
      </c>
      <c r="DG60" s="63">
        <f>AE60</f>
        <v>56</v>
      </c>
      <c r="DH60" s="64">
        <v>110000</v>
      </c>
      <c r="DI60" s="65">
        <f t="shared" si="12"/>
        <v>110000</v>
      </c>
      <c r="DJ60" s="66">
        <f t="shared" si="4"/>
        <v>6160000</v>
      </c>
      <c r="DK60" s="66">
        <f t="shared" si="5"/>
        <v>6160000</v>
      </c>
      <c r="DL60" s="66">
        <f t="shared" si="6"/>
        <v>6160000</v>
      </c>
      <c r="DM60" s="67">
        <f t="shared" si="7"/>
        <v>1232000</v>
      </c>
      <c r="DN60" s="68" t="s">
        <v>916</v>
      </c>
      <c r="DO60" s="63"/>
      <c r="DP60" s="50"/>
      <c r="DQ60" s="50"/>
      <c r="DR60" s="50"/>
      <c r="DS60" s="50"/>
      <c r="DT60" s="50"/>
      <c r="DU60" s="50"/>
      <c r="DV60" s="70">
        <v>0</v>
      </c>
      <c r="DW60" s="70"/>
      <c r="DX60" s="71">
        <v>0</v>
      </c>
    </row>
    <row r="61" spans="1:128" ht="30" customHeight="1">
      <c r="A61" s="3" t="s">
        <v>764</v>
      </c>
      <c r="B61" s="53" t="s">
        <v>765</v>
      </c>
      <c r="C61" s="53" t="s">
        <v>766</v>
      </c>
      <c r="D61" s="54" t="s">
        <v>767</v>
      </c>
      <c r="E61" s="55" t="s">
        <v>768</v>
      </c>
      <c r="F61" s="56">
        <v>39338</v>
      </c>
      <c r="G61" s="55" t="s">
        <v>505</v>
      </c>
      <c r="H61" s="55" t="s">
        <v>506</v>
      </c>
      <c r="I61" s="55" t="s">
        <v>507</v>
      </c>
      <c r="J61" s="55" t="s">
        <v>525</v>
      </c>
      <c r="K61" s="55" t="s">
        <v>526</v>
      </c>
      <c r="L61" s="55" t="s">
        <v>527</v>
      </c>
      <c r="M61" s="57">
        <v>0</v>
      </c>
      <c r="N61" s="57">
        <v>0</v>
      </c>
      <c r="O61" s="57">
        <v>0.15</v>
      </c>
      <c r="P61" s="57">
        <v>0.2</v>
      </c>
      <c r="Q61" s="57">
        <v>4</v>
      </c>
      <c r="R61" s="57">
        <v>1</v>
      </c>
      <c r="S61" s="57">
        <v>0</v>
      </c>
      <c r="T61" s="57">
        <v>0</v>
      </c>
      <c r="U61" s="57"/>
      <c r="V61" s="57">
        <f t="shared" si="0"/>
        <v>5.35</v>
      </c>
      <c r="W61" s="57">
        <f t="shared" si="1"/>
        <v>4.15</v>
      </c>
      <c r="X61" s="57">
        <f t="shared" si="2"/>
        <v>1.2</v>
      </c>
      <c r="Y61" s="58">
        <f t="shared" si="3"/>
        <v>22.429906542056074</v>
      </c>
      <c r="Z61" s="57">
        <v>14</v>
      </c>
      <c r="AA61" s="57">
        <v>14</v>
      </c>
      <c r="AB61" s="57">
        <v>15</v>
      </c>
      <c r="AC61" s="57">
        <v>15</v>
      </c>
      <c r="AD61" s="57"/>
      <c r="AE61" s="57"/>
      <c r="AF61" s="57"/>
      <c r="AG61" s="57"/>
      <c r="AH61" s="57">
        <v>15</v>
      </c>
      <c r="AI61" s="57">
        <v>15</v>
      </c>
      <c r="AJ61" s="57">
        <v>15</v>
      </c>
      <c r="AK61" s="57">
        <v>15</v>
      </c>
      <c r="AL61" s="59">
        <v>2320</v>
      </c>
      <c r="AM61" s="59">
        <v>2320</v>
      </c>
      <c r="AN61" s="59">
        <v>2330</v>
      </c>
      <c r="AO61" s="59">
        <v>2340</v>
      </c>
      <c r="AP61" s="57"/>
      <c r="AQ61" s="57"/>
      <c r="AR61" s="57"/>
      <c r="AS61" s="57"/>
      <c r="AT61" s="57">
        <v>0</v>
      </c>
      <c r="AU61" s="57">
        <v>2</v>
      </c>
      <c r="AV61" s="57">
        <v>6</v>
      </c>
      <c r="AW61" s="57">
        <v>5</v>
      </c>
      <c r="AX61" s="57">
        <v>1</v>
      </c>
      <c r="AY61" s="57">
        <v>14</v>
      </c>
      <c r="AZ61" s="59">
        <v>50000</v>
      </c>
      <c r="BA61" s="59">
        <v>176600</v>
      </c>
      <c r="BB61" s="57">
        <v>0</v>
      </c>
      <c r="BC61" s="59">
        <v>200000</v>
      </c>
      <c r="BD61" s="57">
        <v>0</v>
      </c>
      <c r="BE61" s="57">
        <v>0</v>
      </c>
      <c r="BF61" s="57">
        <v>0</v>
      </c>
      <c r="BG61" s="57">
        <v>0</v>
      </c>
      <c r="BH61" s="59">
        <v>49990</v>
      </c>
      <c r="BI61" s="59">
        <v>49920</v>
      </c>
      <c r="BJ61" s="57">
        <v>0</v>
      </c>
      <c r="BK61" s="59">
        <v>5000</v>
      </c>
      <c r="BL61" s="57">
        <v>0</v>
      </c>
      <c r="BM61" s="57">
        <v>0</v>
      </c>
      <c r="BN61" s="57">
        <v>0</v>
      </c>
      <c r="BO61" s="57">
        <v>0</v>
      </c>
      <c r="BP61" s="59">
        <v>160621</v>
      </c>
      <c r="BQ61" s="59">
        <v>181260</v>
      </c>
      <c r="BR61" s="57">
        <v>0</v>
      </c>
      <c r="BS61" s="59">
        <v>176000</v>
      </c>
      <c r="BT61" s="59">
        <v>52851</v>
      </c>
      <c r="BU61" s="59">
        <v>64705</v>
      </c>
      <c r="BV61" s="57">
        <v>0</v>
      </c>
      <c r="BW61" s="59">
        <v>50000</v>
      </c>
      <c r="BX61" s="57">
        <v>0</v>
      </c>
      <c r="BY61" s="57">
        <v>0</v>
      </c>
      <c r="BZ61" s="57">
        <v>0</v>
      </c>
      <c r="CA61" s="57">
        <v>0</v>
      </c>
      <c r="CB61" s="57"/>
      <c r="CC61" s="72">
        <f>55*AM61</f>
        <v>127600</v>
      </c>
      <c r="CD61" s="59">
        <v>1248000</v>
      </c>
      <c r="CE61" s="59">
        <v>1187000</v>
      </c>
      <c r="CF61" s="59">
        <v>1305000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9">
        <v>41835</v>
      </c>
      <c r="CQ61" s="59">
        <v>66029</v>
      </c>
      <c r="CR61" s="57">
        <v>0</v>
      </c>
      <c r="CS61" s="57">
        <v>0</v>
      </c>
      <c r="CT61" s="60">
        <v>1305000</v>
      </c>
      <c r="CU61" s="74">
        <v>0</v>
      </c>
      <c r="CV61" s="74">
        <v>0</v>
      </c>
      <c r="CW61" s="74">
        <v>0</v>
      </c>
      <c r="CX61" s="59">
        <v>1647581</v>
      </c>
      <c r="CY61" s="59">
        <v>1766046</v>
      </c>
      <c r="CZ61" s="59">
        <v>1746000</v>
      </c>
      <c r="DA61" s="59">
        <v>50000</v>
      </c>
      <c r="DB61" s="59">
        <v>176600</v>
      </c>
      <c r="DC61" s="59">
        <v>200000</v>
      </c>
      <c r="DD61" s="59">
        <v>206000</v>
      </c>
      <c r="DE61" s="61">
        <v>212180</v>
      </c>
      <c r="DF61" s="62" t="s">
        <v>857</v>
      </c>
      <c r="DG61" s="63">
        <f>AI61</f>
        <v>15</v>
      </c>
      <c r="DH61" s="64">
        <v>160000</v>
      </c>
      <c r="DI61" s="65">
        <f t="shared" si="12"/>
        <v>160000</v>
      </c>
      <c r="DJ61" s="66">
        <f t="shared" si="4"/>
        <v>2400000</v>
      </c>
      <c r="DK61" s="66">
        <f t="shared" si="5"/>
        <v>2272400</v>
      </c>
      <c r="DL61" s="66">
        <f t="shared" si="6"/>
        <v>2272400</v>
      </c>
      <c r="DM61" s="67">
        <f t="shared" si="7"/>
        <v>454480</v>
      </c>
      <c r="DN61" s="68"/>
      <c r="DO61" s="63"/>
      <c r="DP61" s="63"/>
      <c r="DQ61" s="50"/>
      <c r="DR61" s="50"/>
      <c r="DS61" s="50"/>
      <c r="DT61" s="50"/>
      <c r="DU61" s="50"/>
      <c r="DV61" s="69">
        <v>200000</v>
      </c>
      <c r="DW61" s="70"/>
      <c r="DX61" s="71">
        <v>0</v>
      </c>
    </row>
    <row r="62" spans="1:128" ht="37.5" customHeight="1">
      <c r="A62" s="3" t="s">
        <v>769</v>
      </c>
      <c r="B62" s="53" t="s">
        <v>770</v>
      </c>
      <c r="C62" s="53" t="s">
        <v>771</v>
      </c>
      <c r="D62" s="54" t="s">
        <v>772</v>
      </c>
      <c r="E62" s="55" t="s">
        <v>773</v>
      </c>
      <c r="F62" s="56">
        <v>39363</v>
      </c>
      <c r="G62" s="55" t="s">
        <v>505</v>
      </c>
      <c r="H62" s="55" t="s">
        <v>506</v>
      </c>
      <c r="I62" s="55" t="s">
        <v>507</v>
      </c>
      <c r="J62" s="55" t="s">
        <v>584</v>
      </c>
      <c r="K62" s="55" t="s">
        <v>518</v>
      </c>
      <c r="L62" s="55" t="s">
        <v>629</v>
      </c>
      <c r="M62" s="57">
        <v>1.65</v>
      </c>
      <c r="N62" s="57">
        <v>0.7</v>
      </c>
      <c r="O62" s="57">
        <v>0.16</v>
      </c>
      <c r="P62" s="57">
        <v>0.27</v>
      </c>
      <c r="Q62" s="57">
        <v>11.5</v>
      </c>
      <c r="R62" s="57">
        <v>2.1</v>
      </c>
      <c r="S62" s="57">
        <v>0</v>
      </c>
      <c r="T62" s="57">
        <v>0</v>
      </c>
      <c r="U62" s="57">
        <v>17</v>
      </c>
      <c r="V62" s="57">
        <f t="shared" si="0"/>
        <v>16.38</v>
      </c>
      <c r="W62" s="57">
        <f t="shared" si="1"/>
        <v>13.31</v>
      </c>
      <c r="X62" s="57">
        <f t="shared" si="2"/>
        <v>3.0700000000000003</v>
      </c>
      <c r="Y62" s="58">
        <f t="shared" si="3"/>
        <v>18.742368742368747</v>
      </c>
      <c r="Z62" s="57">
        <v>22</v>
      </c>
      <c r="AA62" s="57">
        <v>22</v>
      </c>
      <c r="AB62" s="57">
        <v>22</v>
      </c>
      <c r="AC62" s="57">
        <v>22</v>
      </c>
      <c r="AD62" s="57">
        <v>24</v>
      </c>
      <c r="AE62" s="57">
        <v>24</v>
      </c>
      <c r="AF62" s="57">
        <v>24</v>
      </c>
      <c r="AG62" s="57">
        <v>24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>
        <v>8</v>
      </c>
      <c r="AU62" s="57">
        <v>10</v>
      </c>
      <c r="AV62" s="57">
        <v>4</v>
      </c>
      <c r="AW62" s="57">
        <v>0</v>
      </c>
      <c r="AX62" s="57">
        <v>0</v>
      </c>
      <c r="AY62" s="57">
        <v>22</v>
      </c>
      <c r="AZ62" s="59">
        <v>450000</v>
      </c>
      <c r="BA62" s="59">
        <v>1811900</v>
      </c>
      <c r="BB62" s="57">
        <v>0</v>
      </c>
      <c r="BC62" s="59">
        <v>1501584</v>
      </c>
      <c r="BD62" s="57">
        <v>0</v>
      </c>
      <c r="BE62" s="57">
        <v>0</v>
      </c>
      <c r="BF62" s="57">
        <v>0</v>
      </c>
      <c r="BG62" s="57">
        <v>0</v>
      </c>
      <c r="BH62" s="59">
        <v>160000</v>
      </c>
      <c r="BI62" s="59">
        <v>130000</v>
      </c>
      <c r="BJ62" s="57">
        <v>0</v>
      </c>
      <c r="BK62" s="59">
        <v>130000</v>
      </c>
      <c r="BL62" s="57">
        <v>0</v>
      </c>
      <c r="BM62" s="57">
        <v>0</v>
      </c>
      <c r="BN62" s="57">
        <v>0</v>
      </c>
      <c r="BO62" s="57">
        <v>0</v>
      </c>
      <c r="BP62" s="59">
        <v>629681</v>
      </c>
      <c r="BQ62" s="59">
        <v>494729</v>
      </c>
      <c r="BR62" s="59">
        <v>500000</v>
      </c>
      <c r="BS62" s="57">
        <v>0</v>
      </c>
      <c r="BT62" s="59">
        <v>1812129</v>
      </c>
      <c r="BU62" s="59">
        <v>1951758</v>
      </c>
      <c r="BV62" s="59">
        <v>1950000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72">
        <f>4000*12*AE62</f>
        <v>1152000</v>
      </c>
      <c r="CC62" s="57"/>
      <c r="CD62" s="59">
        <v>5260000</v>
      </c>
      <c r="CE62" s="59">
        <v>3273000</v>
      </c>
      <c r="CF62" s="59">
        <v>3273000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9">
        <v>64880</v>
      </c>
      <c r="CR62" s="59">
        <v>413900</v>
      </c>
      <c r="CS62" s="57">
        <v>0</v>
      </c>
      <c r="CT62" s="60">
        <v>6136900</v>
      </c>
      <c r="CU62" s="74">
        <v>0</v>
      </c>
      <c r="CV62" s="74">
        <v>0</v>
      </c>
      <c r="CW62" s="74">
        <v>0</v>
      </c>
      <c r="CX62" s="59">
        <v>8311810</v>
      </c>
      <c r="CY62" s="59">
        <v>7726267</v>
      </c>
      <c r="CZ62" s="59">
        <v>7768484</v>
      </c>
      <c r="DA62" s="59">
        <v>450000</v>
      </c>
      <c r="DB62" s="59">
        <v>1811900</v>
      </c>
      <c r="DC62" s="59">
        <v>1501584</v>
      </c>
      <c r="DD62" s="59">
        <v>1641490</v>
      </c>
      <c r="DE62" s="61">
        <v>1795187</v>
      </c>
      <c r="DF62" s="62" t="s">
        <v>854</v>
      </c>
      <c r="DG62" s="63">
        <f>AE62</f>
        <v>24</v>
      </c>
      <c r="DH62" s="64">
        <v>260000</v>
      </c>
      <c r="DI62" s="65">
        <f t="shared" si="12"/>
        <v>260000</v>
      </c>
      <c r="DJ62" s="66">
        <f t="shared" si="4"/>
        <v>6240000</v>
      </c>
      <c r="DK62" s="66">
        <f t="shared" si="5"/>
        <v>5088000</v>
      </c>
      <c r="DL62" s="66">
        <f t="shared" si="6"/>
        <v>5088000</v>
      </c>
      <c r="DM62" s="67">
        <f t="shared" si="7"/>
        <v>1017600</v>
      </c>
      <c r="DN62" s="68" t="s">
        <v>894</v>
      </c>
      <c r="DO62" s="63"/>
      <c r="DP62" s="50"/>
      <c r="DQ62" s="50"/>
      <c r="DR62" s="50"/>
      <c r="DS62" s="50"/>
      <c r="DT62" s="50"/>
      <c r="DU62" s="50"/>
      <c r="DV62" s="70" t="s">
        <v>12</v>
      </c>
      <c r="DW62" s="70"/>
      <c r="DX62" s="78">
        <v>265000</v>
      </c>
    </row>
    <row r="63" spans="1:128" ht="39.75" customHeight="1">
      <c r="A63" s="3" t="s">
        <v>774</v>
      </c>
      <c r="B63" s="53" t="s">
        <v>775</v>
      </c>
      <c r="C63" s="53" t="s">
        <v>771</v>
      </c>
      <c r="D63" s="54" t="s">
        <v>772</v>
      </c>
      <c r="E63" s="55" t="s">
        <v>776</v>
      </c>
      <c r="F63" s="56">
        <v>39363</v>
      </c>
      <c r="G63" s="55" t="s">
        <v>505</v>
      </c>
      <c r="H63" s="55" t="s">
        <v>506</v>
      </c>
      <c r="I63" s="55" t="s">
        <v>507</v>
      </c>
      <c r="J63" s="55" t="s">
        <v>525</v>
      </c>
      <c r="K63" s="55" t="s">
        <v>526</v>
      </c>
      <c r="L63" s="55" t="s">
        <v>629</v>
      </c>
      <c r="M63" s="57">
        <v>0.05</v>
      </c>
      <c r="N63" s="57">
        <v>0.1</v>
      </c>
      <c r="O63" s="57">
        <v>0.15</v>
      </c>
      <c r="P63" s="57">
        <v>0.04</v>
      </c>
      <c r="Q63" s="57">
        <v>3.25</v>
      </c>
      <c r="R63" s="57">
        <v>0.3</v>
      </c>
      <c r="S63" s="57">
        <v>0</v>
      </c>
      <c r="T63" s="57">
        <v>0</v>
      </c>
      <c r="U63" s="57">
        <v>16</v>
      </c>
      <c r="V63" s="57">
        <f t="shared" si="0"/>
        <v>3.8899999999999997</v>
      </c>
      <c r="W63" s="57">
        <f t="shared" si="1"/>
        <v>3.45</v>
      </c>
      <c r="X63" s="57">
        <f t="shared" si="2"/>
        <v>0.44</v>
      </c>
      <c r="Y63" s="58">
        <f t="shared" si="3"/>
        <v>11.311053984575835</v>
      </c>
      <c r="Z63" s="57">
        <v>17</v>
      </c>
      <c r="AA63" s="57">
        <v>15</v>
      </c>
      <c r="AB63" s="57">
        <v>15</v>
      </c>
      <c r="AC63" s="57">
        <v>15</v>
      </c>
      <c r="AD63" s="57"/>
      <c r="AE63" s="57"/>
      <c r="AF63" s="57"/>
      <c r="AG63" s="57"/>
      <c r="AH63" s="57">
        <v>12</v>
      </c>
      <c r="AI63" s="57">
        <v>12</v>
      </c>
      <c r="AJ63" s="57">
        <v>12</v>
      </c>
      <c r="AK63" s="57">
        <v>12</v>
      </c>
      <c r="AL63" s="59">
        <v>1575</v>
      </c>
      <c r="AM63" s="59">
        <v>1589</v>
      </c>
      <c r="AN63" s="59">
        <v>1600</v>
      </c>
      <c r="AO63" s="59">
        <v>1600</v>
      </c>
      <c r="AP63" s="57"/>
      <c r="AQ63" s="57"/>
      <c r="AR63" s="57"/>
      <c r="AS63" s="57"/>
      <c r="AT63" s="57">
        <v>4</v>
      </c>
      <c r="AU63" s="57">
        <v>5</v>
      </c>
      <c r="AV63" s="57">
        <v>3</v>
      </c>
      <c r="AW63" s="57">
        <v>2</v>
      </c>
      <c r="AX63" s="57">
        <v>1</v>
      </c>
      <c r="AY63" s="57">
        <v>15</v>
      </c>
      <c r="AZ63" s="59">
        <v>146400</v>
      </c>
      <c r="BA63" s="59">
        <v>545400</v>
      </c>
      <c r="BB63" s="57">
        <v>0</v>
      </c>
      <c r="BC63" s="59">
        <v>394746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9">
        <v>280217</v>
      </c>
      <c r="BQ63" s="59">
        <v>238648</v>
      </c>
      <c r="BR63" s="59">
        <v>233258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/>
      <c r="CC63" s="72">
        <f>55*AM63</f>
        <v>87395</v>
      </c>
      <c r="CD63" s="59">
        <v>998000</v>
      </c>
      <c r="CE63" s="59">
        <v>803000</v>
      </c>
      <c r="CF63" s="59">
        <v>883000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9">
        <v>10000</v>
      </c>
      <c r="CQ63" s="59">
        <v>36000</v>
      </c>
      <c r="CR63" s="59">
        <v>153596</v>
      </c>
      <c r="CS63" s="57">
        <v>0</v>
      </c>
      <c r="CT63" s="60">
        <v>1269854</v>
      </c>
      <c r="CU63" s="74">
        <v>0</v>
      </c>
      <c r="CV63" s="74">
        <v>0</v>
      </c>
      <c r="CW63" s="74">
        <v>0</v>
      </c>
      <c r="CX63" s="59">
        <v>1434617</v>
      </c>
      <c r="CY63" s="59">
        <v>1623048</v>
      </c>
      <c r="CZ63" s="59">
        <v>1664600</v>
      </c>
      <c r="DA63" s="59">
        <v>146400</v>
      </c>
      <c r="DB63" s="59">
        <v>545400</v>
      </c>
      <c r="DC63" s="59">
        <v>394746</v>
      </c>
      <c r="DD63" s="59">
        <v>539126</v>
      </c>
      <c r="DE63" s="61">
        <v>585539</v>
      </c>
      <c r="DF63" s="62" t="s">
        <v>857</v>
      </c>
      <c r="DG63" s="63">
        <f>AI63</f>
        <v>12</v>
      </c>
      <c r="DH63" s="64">
        <v>160000</v>
      </c>
      <c r="DI63" s="65">
        <f t="shared" si="12"/>
        <v>160000</v>
      </c>
      <c r="DJ63" s="66">
        <f t="shared" si="4"/>
        <v>1920000</v>
      </c>
      <c r="DK63" s="66">
        <f t="shared" si="5"/>
        <v>1832605</v>
      </c>
      <c r="DL63" s="66">
        <f t="shared" si="6"/>
        <v>1832605</v>
      </c>
      <c r="DM63" s="67">
        <f t="shared" si="7"/>
        <v>366521</v>
      </c>
      <c r="DN63" s="68" t="s">
        <v>899</v>
      </c>
      <c r="DO63" s="63"/>
      <c r="DP63" s="63"/>
      <c r="DQ63" s="50"/>
      <c r="DR63" s="50"/>
      <c r="DS63" s="50"/>
      <c r="DT63" s="50"/>
      <c r="DU63" s="50"/>
      <c r="DV63" s="70" t="s">
        <v>12</v>
      </c>
      <c r="DW63" s="70"/>
      <c r="DX63" s="78">
        <v>0</v>
      </c>
    </row>
    <row r="64" spans="1:128" ht="37.5" customHeight="1">
      <c r="A64" s="3" t="s">
        <v>777</v>
      </c>
      <c r="B64" s="53" t="s">
        <v>778</v>
      </c>
      <c r="C64" s="53" t="s">
        <v>771</v>
      </c>
      <c r="D64" s="54" t="s">
        <v>772</v>
      </c>
      <c r="E64" s="55" t="s">
        <v>779</v>
      </c>
      <c r="F64" s="56">
        <v>39363</v>
      </c>
      <c r="G64" s="55" t="s">
        <v>505</v>
      </c>
      <c r="H64" s="55" t="s">
        <v>506</v>
      </c>
      <c r="I64" s="55" t="s">
        <v>507</v>
      </c>
      <c r="J64" s="55" t="s">
        <v>508</v>
      </c>
      <c r="K64" s="55" t="s">
        <v>509</v>
      </c>
      <c r="L64" s="55" t="s">
        <v>629</v>
      </c>
      <c r="M64" s="57">
        <v>1.3</v>
      </c>
      <c r="N64" s="57">
        <v>0.1</v>
      </c>
      <c r="O64" s="57">
        <v>0.08</v>
      </c>
      <c r="P64" s="57">
        <v>0.04</v>
      </c>
      <c r="Q64" s="57">
        <v>2</v>
      </c>
      <c r="R64" s="57">
        <v>0.3</v>
      </c>
      <c r="S64" s="57">
        <v>0</v>
      </c>
      <c r="T64" s="57">
        <v>0</v>
      </c>
      <c r="U64" s="57">
        <v>8</v>
      </c>
      <c r="V64" s="57">
        <f t="shared" si="0"/>
        <v>3.8200000000000003</v>
      </c>
      <c r="W64" s="57">
        <f t="shared" si="1"/>
        <v>3.38</v>
      </c>
      <c r="X64" s="57">
        <f t="shared" si="2"/>
        <v>0.44</v>
      </c>
      <c r="Y64" s="58">
        <f t="shared" si="3"/>
        <v>11.518324607329843</v>
      </c>
      <c r="Z64" s="57">
        <v>19</v>
      </c>
      <c r="AA64" s="57">
        <v>25</v>
      </c>
      <c r="AB64" s="57">
        <v>25</v>
      </c>
      <c r="AC64" s="57">
        <v>25</v>
      </c>
      <c r="AD64" s="57"/>
      <c r="AE64" s="57"/>
      <c r="AF64" s="57"/>
      <c r="AG64" s="57"/>
      <c r="AH64" s="57"/>
      <c r="AI64" s="57"/>
      <c r="AJ64" s="57"/>
      <c r="AK64" s="57"/>
      <c r="AL64" s="59">
        <v>2001</v>
      </c>
      <c r="AM64" s="59">
        <v>2500</v>
      </c>
      <c r="AN64" s="59">
        <v>2500</v>
      </c>
      <c r="AO64" s="59">
        <v>2500</v>
      </c>
      <c r="AP64" s="57"/>
      <c r="AQ64" s="57"/>
      <c r="AR64" s="57"/>
      <c r="AS64" s="57"/>
      <c r="AT64" s="57">
        <v>3</v>
      </c>
      <c r="AU64" s="57">
        <v>4</v>
      </c>
      <c r="AV64" s="57">
        <v>5</v>
      </c>
      <c r="AW64" s="57">
        <v>10</v>
      </c>
      <c r="AX64" s="57">
        <v>3</v>
      </c>
      <c r="AY64" s="57">
        <v>25</v>
      </c>
      <c r="AZ64" s="59">
        <v>98500</v>
      </c>
      <c r="BA64" s="59">
        <v>113500</v>
      </c>
      <c r="BB64" s="57">
        <v>0</v>
      </c>
      <c r="BC64" s="59">
        <v>478757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9">
        <v>188045</v>
      </c>
      <c r="BQ64" s="59">
        <v>218000</v>
      </c>
      <c r="BR64" s="59">
        <v>220000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72">
        <f>80*AM64</f>
        <v>200000</v>
      </c>
      <c r="CC64" s="57"/>
      <c r="CD64" s="59">
        <v>555000</v>
      </c>
      <c r="CE64" s="59">
        <v>524000</v>
      </c>
      <c r="CF64" s="59">
        <v>576000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9">
        <v>456031</v>
      </c>
      <c r="CQ64" s="59">
        <v>528388</v>
      </c>
      <c r="CR64" s="59">
        <v>48811</v>
      </c>
      <c r="CS64" s="57">
        <v>0</v>
      </c>
      <c r="CT64" s="60">
        <v>844811</v>
      </c>
      <c r="CU64" s="74">
        <v>0</v>
      </c>
      <c r="CV64" s="74">
        <v>0</v>
      </c>
      <c r="CW64" s="74">
        <v>0</v>
      </c>
      <c r="CX64" s="59">
        <v>1297576</v>
      </c>
      <c r="CY64" s="59">
        <v>983888</v>
      </c>
      <c r="CZ64" s="59">
        <v>1323568</v>
      </c>
      <c r="DA64" s="59">
        <v>98500</v>
      </c>
      <c r="DB64" s="59">
        <v>113500</v>
      </c>
      <c r="DC64" s="59">
        <v>478757</v>
      </c>
      <c r="DD64" s="59">
        <v>524987</v>
      </c>
      <c r="DE64" s="61">
        <v>575840</v>
      </c>
      <c r="DF64" s="62" t="s">
        <v>856</v>
      </c>
      <c r="DG64" s="75">
        <f>AM64</f>
        <v>2500</v>
      </c>
      <c r="DH64" s="64">
        <v>350</v>
      </c>
      <c r="DI64" s="65">
        <f t="shared" si="12"/>
        <v>350</v>
      </c>
      <c r="DJ64" s="66">
        <f t="shared" si="4"/>
        <v>875000</v>
      </c>
      <c r="DK64" s="66">
        <f t="shared" si="5"/>
        <v>675000</v>
      </c>
      <c r="DL64" s="66">
        <f t="shared" si="6"/>
        <v>675000</v>
      </c>
      <c r="DM64" s="67">
        <f t="shared" si="7"/>
        <v>135000</v>
      </c>
      <c r="DN64" s="68" t="s">
        <v>886</v>
      </c>
      <c r="DO64" s="63"/>
      <c r="DP64" s="50"/>
      <c r="DQ64" s="50"/>
      <c r="DR64" s="50"/>
      <c r="DS64" s="50"/>
      <c r="DT64" s="50"/>
      <c r="DU64" s="50"/>
      <c r="DV64" s="70" t="s">
        <v>12</v>
      </c>
      <c r="DW64" s="70"/>
      <c r="DX64" s="71">
        <v>0</v>
      </c>
    </row>
    <row r="65" spans="1:128" ht="30" customHeight="1">
      <c r="A65" s="3" t="s">
        <v>780</v>
      </c>
      <c r="B65" s="53" t="s">
        <v>781</v>
      </c>
      <c r="C65" s="53" t="s">
        <v>782</v>
      </c>
      <c r="D65" s="54" t="s">
        <v>783</v>
      </c>
      <c r="E65" s="55" t="s">
        <v>784</v>
      </c>
      <c r="F65" s="56">
        <v>36959</v>
      </c>
      <c r="G65" s="55" t="s">
        <v>505</v>
      </c>
      <c r="H65" s="55" t="s">
        <v>506</v>
      </c>
      <c r="I65" s="55" t="s">
        <v>507</v>
      </c>
      <c r="J65" s="55" t="s">
        <v>584</v>
      </c>
      <c r="K65" s="55" t="s">
        <v>518</v>
      </c>
      <c r="L65" s="55" t="s">
        <v>629</v>
      </c>
      <c r="M65" s="57">
        <v>0</v>
      </c>
      <c r="N65" s="57">
        <v>0</v>
      </c>
      <c r="O65" s="57">
        <v>0</v>
      </c>
      <c r="P65" s="57">
        <v>0.55</v>
      </c>
      <c r="Q65" s="57">
        <v>7.11</v>
      </c>
      <c r="R65" s="57">
        <v>4.21</v>
      </c>
      <c r="S65" s="57">
        <v>0</v>
      </c>
      <c r="T65" s="57">
        <v>0</v>
      </c>
      <c r="U65" s="57"/>
      <c r="V65" s="57">
        <f t="shared" si="0"/>
        <v>11.870000000000001</v>
      </c>
      <c r="W65" s="57">
        <f t="shared" si="1"/>
        <v>7.11</v>
      </c>
      <c r="X65" s="57">
        <f t="shared" si="2"/>
        <v>4.76</v>
      </c>
      <c r="Y65" s="58">
        <f t="shared" si="3"/>
        <v>40.10109519797809</v>
      </c>
      <c r="Z65" s="57">
        <v>19</v>
      </c>
      <c r="AA65" s="57">
        <v>19</v>
      </c>
      <c r="AB65" s="57">
        <v>19</v>
      </c>
      <c r="AC65" s="57">
        <v>19</v>
      </c>
      <c r="AD65" s="57">
        <v>19</v>
      </c>
      <c r="AE65" s="57">
        <v>19</v>
      </c>
      <c r="AF65" s="57">
        <v>19</v>
      </c>
      <c r="AG65" s="57">
        <v>19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>
        <v>7</v>
      </c>
      <c r="AU65" s="57">
        <v>5</v>
      </c>
      <c r="AV65" s="57">
        <v>4</v>
      </c>
      <c r="AW65" s="57">
        <v>0</v>
      </c>
      <c r="AX65" s="57">
        <v>3</v>
      </c>
      <c r="AY65" s="57">
        <v>19</v>
      </c>
      <c r="AZ65" s="59">
        <v>339900</v>
      </c>
      <c r="BA65" s="59">
        <v>612500</v>
      </c>
      <c r="BB65" s="57">
        <v>0</v>
      </c>
      <c r="BC65" s="59">
        <v>2197838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9">
        <v>687077</v>
      </c>
      <c r="BQ65" s="59">
        <v>574768</v>
      </c>
      <c r="BR65" s="59">
        <v>687200</v>
      </c>
      <c r="BS65" s="57">
        <v>0</v>
      </c>
      <c r="BT65" s="59">
        <v>1535437</v>
      </c>
      <c r="BU65" s="59">
        <v>1504768</v>
      </c>
      <c r="BV65" s="59">
        <v>1625096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72">
        <f>4000*12*AE65</f>
        <v>912000</v>
      </c>
      <c r="CC65" s="57"/>
      <c r="CD65" s="59">
        <v>3753000</v>
      </c>
      <c r="CE65" s="59">
        <v>2657000</v>
      </c>
      <c r="CF65" s="59">
        <v>2574000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60">
        <v>4886296</v>
      </c>
      <c r="CU65" s="74">
        <v>0</v>
      </c>
      <c r="CV65" s="74">
        <v>0</v>
      </c>
      <c r="CW65" s="74">
        <v>0</v>
      </c>
      <c r="CX65" s="59">
        <v>6315414</v>
      </c>
      <c r="CY65" s="59">
        <v>5349036</v>
      </c>
      <c r="CZ65" s="59">
        <v>7084134</v>
      </c>
      <c r="DA65" s="59">
        <v>339900</v>
      </c>
      <c r="DB65" s="59">
        <v>612500</v>
      </c>
      <c r="DC65" s="59">
        <v>2197838</v>
      </c>
      <c r="DD65" s="59">
        <v>2381500</v>
      </c>
      <c r="DE65" s="61">
        <v>2590800</v>
      </c>
      <c r="DF65" s="62" t="s">
        <v>854</v>
      </c>
      <c r="DG65" s="63">
        <f>AE65</f>
        <v>19</v>
      </c>
      <c r="DH65" s="64">
        <v>260000</v>
      </c>
      <c r="DI65" s="65">
        <f>DH65-(DH65*0.1)</f>
        <v>234000</v>
      </c>
      <c r="DJ65" s="66">
        <f t="shared" si="4"/>
        <v>4446000</v>
      </c>
      <c r="DK65" s="66">
        <f t="shared" si="5"/>
        <v>3534000</v>
      </c>
      <c r="DL65" s="66">
        <f t="shared" si="6"/>
        <v>3534000</v>
      </c>
      <c r="DM65" s="67">
        <f t="shared" si="7"/>
        <v>706800</v>
      </c>
      <c r="DN65" s="68" t="s">
        <v>895</v>
      </c>
      <c r="DO65" s="63"/>
      <c r="DP65" s="50" t="s">
        <v>863</v>
      </c>
      <c r="DQ65" s="50"/>
      <c r="DR65" s="50"/>
      <c r="DS65" s="50"/>
      <c r="DT65" s="50"/>
      <c r="DU65" s="50"/>
      <c r="DV65" s="70" t="s">
        <v>12</v>
      </c>
      <c r="DW65" s="70"/>
      <c r="DX65" s="71">
        <v>0</v>
      </c>
    </row>
    <row r="66" spans="1:128" ht="37.5" customHeight="1">
      <c r="A66" s="3" t="s">
        <v>785</v>
      </c>
      <c r="B66" s="53" t="s">
        <v>786</v>
      </c>
      <c r="C66" s="53" t="s">
        <v>787</v>
      </c>
      <c r="D66" s="54" t="s">
        <v>788</v>
      </c>
      <c r="E66" s="55" t="s">
        <v>789</v>
      </c>
      <c r="F66" s="56">
        <v>39083</v>
      </c>
      <c r="G66" s="55" t="s">
        <v>505</v>
      </c>
      <c r="H66" s="55" t="s">
        <v>506</v>
      </c>
      <c r="I66" s="55" t="s">
        <v>507</v>
      </c>
      <c r="J66" s="55" t="s">
        <v>508</v>
      </c>
      <c r="K66" s="55" t="s">
        <v>509</v>
      </c>
      <c r="L66" s="55" t="s">
        <v>510</v>
      </c>
      <c r="M66" s="57">
        <v>0</v>
      </c>
      <c r="N66" s="57">
        <v>0</v>
      </c>
      <c r="O66" s="57">
        <v>0.31</v>
      </c>
      <c r="P66" s="57">
        <v>0</v>
      </c>
      <c r="Q66" s="57">
        <v>14.5</v>
      </c>
      <c r="R66" s="57">
        <v>4</v>
      </c>
      <c r="S66" s="57">
        <v>0</v>
      </c>
      <c r="T66" s="57">
        <v>0</v>
      </c>
      <c r="U66" s="57"/>
      <c r="V66" s="57">
        <f t="shared" si="0"/>
        <v>18.810000000000002</v>
      </c>
      <c r="W66" s="57">
        <f t="shared" si="1"/>
        <v>14.81</v>
      </c>
      <c r="X66" s="57">
        <f t="shared" si="2"/>
        <v>4</v>
      </c>
      <c r="Y66" s="58">
        <f t="shared" si="3"/>
        <v>21.265284423179157</v>
      </c>
      <c r="Z66" s="57">
        <v>171</v>
      </c>
      <c r="AA66" s="57">
        <v>200</v>
      </c>
      <c r="AB66" s="57">
        <v>210</v>
      </c>
      <c r="AC66" s="57">
        <v>220</v>
      </c>
      <c r="AD66" s="57"/>
      <c r="AE66" s="57"/>
      <c r="AF66" s="57"/>
      <c r="AG66" s="57"/>
      <c r="AH66" s="57"/>
      <c r="AI66" s="57"/>
      <c r="AJ66" s="57"/>
      <c r="AK66" s="57"/>
      <c r="AL66" s="59">
        <v>16230</v>
      </c>
      <c r="AM66" s="59">
        <v>21892</v>
      </c>
      <c r="AN66" s="59">
        <v>23000</v>
      </c>
      <c r="AO66" s="59">
        <v>24500</v>
      </c>
      <c r="AP66" s="57"/>
      <c r="AQ66" s="57"/>
      <c r="AR66" s="57"/>
      <c r="AS66" s="57"/>
      <c r="AT66" s="57">
        <v>18</v>
      </c>
      <c r="AU66" s="57">
        <v>59</v>
      </c>
      <c r="AV66" s="57">
        <v>52</v>
      </c>
      <c r="AW66" s="57">
        <v>32</v>
      </c>
      <c r="AX66" s="57">
        <v>39</v>
      </c>
      <c r="AY66" s="57">
        <v>200</v>
      </c>
      <c r="AZ66" s="59">
        <v>2100000</v>
      </c>
      <c r="BA66" s="59">
        <v>942000</v>
      </c>
      <c r="BB66" s="57">
        <v>0</v>
      </c>
      <c r="BC66" s="59">
        <v>1269140</v>
      </c>
      <c r="BD66" s="57">
        <v>0</v>
      </c>
      <c r="BE66" s="57">
        <v>0</v>
      </c>
      <c r="BF66" s="57">
        <v>0</v>
      </c>
      <c r="BG66" s="57">
        <v>0</v>
      </c>
      <c r="BH66" s="59">
        <v>50000</v>
      </c>
      <c r="BI66" s="59">
        <v>250000</v>
      </c>
      <c r="BJ66" s="59">
        <v>200000</v>
      </c>
      <c r="BK66" s="59">
        <v>50000</v>
      </c>
      <c r="BL66" s="57">
        <v>0</v>
      </c>
      <c r="BM66" s="57">
        <v>0</v>
      </c>
      <c r="BN66" s="57">
        <v>0</v>
      </c>
      <c r="BO66" s="57">
        <v>0</v>
      </c>
      <c r="BP66" s="59">
        <v>1484054</v>
      </c>
      <c r="BQ66" s="59">
        <v>1626576</v>
      </c>
      <c r="BR66" s="59">
        <v>200000</v>
      </c>
      <c r="BS66" s="59">
        <v>1989200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72">
        <f>80*AM66</f>
        <v>1751360</v>
      </c>
      <c r="CC66" s="57"/>
      <c r="CD66" s="59">
        <v>2442000</v>
      </c>
      <c r="CE66" s="59">
        <v>1622000</v>
      </c>
      <c r="CF66" s="59">
        <v>1784000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9">
        <v>209023</v>
      </c>
      <c r="CQ66" s="59">
        <v>1218092</v>
      </c>
      <c r="CR66" s="57">
        <v>0</v>
      </c>
      <c r="CS66" s="59">
        <v>43140</v>
      </c>
      <c r="CT66" s="60">
        <v>2184000</v>
      </c>
      <c r="CU66" s="60">
        <v>43140</v>
      </c>
      <c r="CV66" s="60">
        <v>43140</v>
      </c>
      <c r="CW66" s="60">
        <v>43140</v>
      </c>
      <c r="CX66" s="59">
        <v>6285077</v>
      </c>
      <c r="CY66" s="59">
        <v>5658668</v>
      </c>
      <c r="CZ66" s="59">
        <v>5535480</v>
      </c>
      <c r="DA66" s="59">
        <v>2100000</v>
      </c>
      <c r="DB66" s="59">
        <v>942000</v>
      </c>
      <c r="DC66" s="59">
        <v>1269140</v>
      </c>
      <c r="DD66" s="59">
        <v>1269400</v>
      </c>
      <c r="DE66" s="61">
        <v>1269400</v>
      </c>
      <c r="DF66" s="62" t="s">
        <v>856</v>
      </c>
      <c r="DG66" s="75">
        <f>AM66</f>
        <v>21892</v>
      </c>
      <c r="DH66" s="64">
        <v>350</v>
      </c>
      <c r="DI66" s="65">
        <f aca="true" t="shared" si="13" ref="DI66:DI71">DH66</f>
        <v>350</v>
      </c>
      <c r="DJ66" s="66">
        <f t="shared" si="4"/>
        <v>7662200</v>
      </c>
      <c r="DK66" s="66">
        <f t="shared" si="5"/>
        <v>5910840</v>
      </c>
      <c r="DL66" s="66">
        <f t="shared" si="6"/>
        <v>5910840</v>
      </c>
      <c r="DM66" s="67">
        <f t="shared" si="7"/>
        <v>1182168</v>
      </c>
      <c r="DN66" s="68" t="s">
        <v>887</v>
      </c>
      <c r="DO66" s="63"/>
      <c r="DP66" s="50"/>
      <c r="DQ66" s="50"/>
      <c r="DR66" s="50"/>
      <c r="DS66" s="50"/>
      <c r="DT66" s="50"/>
      <c r="DU66" s="50"/>
      <c r="DV66" s="70" t="s">
        <v>12</v>
      </c>
      <c r="DW66" s="70"/>
      <c r="DX66" s="71">
        <v>0</v>
      </c>
    </row>
    <row r="67" spans="1:128" ht="30" customHeight="1">
      <c r="A67" s="3" t="s">
        <v>790</v>
      </c>
      <c r="B67" s="53" t="s">
        <v>791</v>
      </c>
      <c r="C67" s="53" t="s">
        <v>792</v>
      </c>
      <c r="D67" s="54" t="s">
        <v>793</v>
      </c>
      <c r="E67" s="55" t="s">
        <v>794</v>
      </c>
      <c r="F67" s="56">
        <v>39083</v>
      </c>
      <c r="G67" s="55" t="s">
        <v>505</v>
      </c>
      <c r="H67" s="55" t="s">
        <v>506</v>
      </c>
      <c r="I67" s="55" t="s">
        <v>516</v>
      </c>
      <c r="J67" s="55" t="s">
        <v>517</v>
      </c>
      <c r="K67" s="55" t="s">
        <v>518</v>
      </c>
      <c r="L67" s="55" t="s">
        <v>541</v>
      </c>
      <c r="M67" s="57">
        <v>0</v>
      </c>
      <c r="N67" s="57">
        <v>0</v>
      </c>
      <c r="O67" s="57">
        <v>0.1</v>
      </c>
      <c r="P67" s="57">
        <v>0</v>
      </c>
      <c r="Q67" s="57">
        <v>1.65</v>
      </c>
      <c r="R67" s="57">
        <v>0.3</v>
      </c>
      <c r="S67" s="57">
        <v>0</v>
      </c>
      <c r="T67" s="57">
        <v>0</v>
      </c>
      <c r="U67" s="57">
        <v>12</v>
      </c>
      <c r="V67" s="57">
        <f t="shared" si="0"/>
        <v>2.05</v>
      </c>
      <c r="W67" s="57">
        <f t="shared" si="1"/>
        <v>1.75</v>
      </c>
      <c r="X67" s="57">
        <f t="shared" si="2"/>
        <v>0.3</v>
      </c>
      <c r="Y67" s="58">
        <f t="shared" si="3"/>
        <v>14.634146341463417</v>
      </c>
      <c r="Z67" s="57">
        <v>19</v>
      </c>
      <c r="AA67" s="57">
        <v>19</v>
      </c>
      <c r="AB67" s="57">
        <v>19</v>
      </c>
      <c r="AC67" s="57">
        <v>19</v>
      </c>
      <c r="AD67" s="57">
        <v>7</v>
      </c>
      <c r="AE67" s="57">
        <v>7</v>
      </c>
      <c r="AF67" s="57">
        <v>7</v>
      </c>
      <c r="AG67" s="57">
        <v>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9">
        <v>82000</v>
      </c>
      <c r="BA67" s="59">
        <v>166200</v>
      </c>
      <c r="BB67" s="57">
        <v>0</v>
      </c>
      <c r="BC67" s="59">
        <v>110000</v>
      </c>
      <c r="BD67" s="57">
        <v>0</v>
      </c>
      <c r="BE67" s="57">
        <v>0</v>
      </c>
      <c r="BF67" s="57">
        <v>0</v>
      </c>
      <c r="BG67" s="57">
        <v>0</v>
      </c>
      <c r="BH67" s="59">
        <v>30000</v>
      </c>
      <c r="BI67" s="59">
        <v>30000</v>
      </c>
      <c r="BJ67" s="57">
        <v>0</v>
      </c>
      <c r="BK67" s="59">
        <v>30000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9">
        <v>91500</v>
      </c>
      <c r="BU67" s="59">
        <v>94160</v>
      </c>
      <c r="BV67" s="59">
        <v>91000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/>
      <c r="CC67" s="57"/>
      <c r="CD67" s="59">
        <v>340000</v>
      </c>
      <c r="CE67" s="59">
        <v>560000</v>
      </c>
      <c r="CF67" s="59">
        <v>609000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9">
        <v>167611</v>
      </c>
      <c r="CQ67" s="59">
        <v>89611</v>
      </c>
      <c r="CR67" s="59">
        <v>150000</v>
      </c>
      <c r="CS67" s="57">
        <v>0</v>
      </c>
      <c r="CT67" s="60">
        <v>850000</v>
      </c>
      <c r="CU67" s="74">
        <v>0</v>
      </c>
      <c r="CV67" s="74">
        <v>0</v>
      </c>
      <c r="CW67" s="74">
        <v>0</v>
      </c>
      <c r="CX67" s="59">
        <v>705900</v>
      </c>
      <c r="CY67" s="59">
        <v>880571</v>
      </c>
      <c r="CZ67" s="59">
        <v>990000</v>
      </c>
      <c r="DA67" s="59">
        <v>82000</v>
      </c>
      <c r="DB67" s="59">
        <v>166200</v>
      </c>
      <c r="DC67" s="59">
        <v>110000</v>
      </c>
      <c r="DD67" s="59">
        <v>170000</v>
      </c>
      <c r="DE67" s="61">
        <v>190000</v>
      </c>
      <c r="DF67" s="62" t="s">
        <v>854</v>
      </c>
      <c r="DG67" s="63">
        <f>AE67</f>
        <v>7</v>
      </c>
      <c r="DH67" s="64">
        <v>110000</v>
      </c>
      <c r="DI67" s="65">
        <f t="shared" si="13"/>
        <v>110000</v>
      </c>
      <c r="DJ67" s="66">
        <f t="shared" si="4"/>
        <v>770000</v>
      </c>
      <c r="DK67" s="66">
        <f t="shared" si="5"/>
        <v>770000</v>
      </c>
      <c r="DL67" s="66">
        <f t="shared" si="6"/>
        <v>770000</v>
      </c>
      <c r="DM67" s="67">
        <f t="shared" si="7"/>
        <v>154000</v>
      </c>
      <c r="DN67" s="63"/>
      <c r="DO67" s="63"/>
      <c r="DP67" s="50"/>
      <c r="DQ67" s="50"/>
      <c r="DR67" s="50"/>
      <c r="DS67" s="50"/>
      <c r="DT67" s="50"/>
      <c r="DU67" s="50"/>
      <c r="DV67" s="69">
        <v>110000</v>
      </c>
      <c r="DW67" s="70"/>
      <c r="DX67" s="71">
        <v>0</v>
      </c>
    </row>
    <row r="68" spans="1:128" ht="30" customHeight="1">
      <c r="A68" s="3" t="s">
        <v>795</v>
      </c>
      <c r="B68" s="53" t="s">
        <v>796</v>
      </c>
      <c r="C68" s="53" t="s">
        <v>797</v>
      </c>
      <c r="D68" s="54" t="s">
        <v>798</v>
      </c>
      <c r="E68" s="55" t="s">
        <v>799</v>
      </c>
      <c r="F68" s="56">
        <v>40546</v>
      </c>
      <c r="G68" s="55" t="s">
        <v>505</v>
      </c>
      <c r="H68" s="55" t="s">
        <v>506</v>
      </c>
      <c r="I68" s="55" t="s">
        <v>516</v>
      </c>
      <c r="J68" s="55" t="s">
        <v>588</v>
      </c>
      <c r="K68" s="55" t="s">
        <v>534</v>
      </c>
      <c r="L68" s="55" t="s">
        <v>541</v>
      </c>
      <c r="M68" s="57">
        <v>0.2</v>
      </c>
      <c r="N68" s="57">
        <v>0</v>
      </c>
      <c r="O68" s="57">
        <v>0</v>
      </c>
      <c r="P68" s="57">
        <v>0.02</v>
      </c>
      <c r="Q68" s="57">
        <v>3.7</v>
      </c>
      <c r="R68" s="57">
        <v>0.9</v>
      </c>
      <c r="S68" s="57">
        <v>0</v>
      </c>
      <c r="T68" s="57">
        <v>0</v>
      </c>
      <c r="U68" s="57">
        <v>12</v>
      </c>
      <c r="V68" s="57">
        <f t="shared" si="0"/>
        <v>4.82</v>
      </c>
      <c r="W68" s="57">
        <f t="shared" si="1"/>
        <v>3.9000000000000004</v>
      </c>
      <c r="X68" s="57">
        <f t="shared" si="2"/>
        <v>0.92</v>
      </c>
      <c r="Y68" s="58">
        <f t="shared" si="3"/>
        <v>19.08713692946058</v>
      </c>
      <c r="Z68" s="57">
        <v>75</v>
      </c>
      <c r="AA68" s="57">
        <v>78</v>
      </c>
      <c r="AB68" s="57">
        <v>78</v>
      </c>
      <c r="AC68" s="57">
        <v>80</v>
      </c>
      <c r="AD68" s="57"/>
      <c r="AE68" s="57"/>
      <c r="AF68" s="57"/>
      <c r="AG68" s="57"/>
      <c r="AH68" s="57"/>
      <c r="AI68" s="57"/>
      <c r="AJ68" s="57"/>
      <c r="AK68" s="57"/>
      <c r="AL68" s="59">
        <v>1358</v>
      </c>
      <c r="AM68" s="59">
        <v>1484</v>
      </c>
      <c r="AN68" s="59">
        <v>1450</v>
      </c>
      <c r="AO68" s="59">
        <v>1500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9">
        <v>50000</v>
      </c>
      <c r="BA68" s="59">
        <v>267700</v>
      </c>
      <c r="BB68" s="57">
        <v>0</v>
      </c>
      <c r="BC68" s="59">
        <v>900000</v>
      </c>
      <c r="BD68" s="57">
        <v>0</v>
      </c>
      <c r="BE68" s="57">
        <v>0</v>
      </c>
      <c r="BF68" s="57">
        <v>0</v>
      </c>
      <c r="BG68" s="57">
        <v>0</v>
      </c>
      <c r="BH68" s="57">
        <v>0</v>
      </c>
      <c r="BI68" s="57">
        <v>0</v>
      </c>
      <c r="BJ68" s="57">
        <v>0</v>
      </c>
      <c r="BK68" s="59">
        <v>50000</v>
      </c>
      <c r="BL68" s="57">
        <v>0</v>
      </c>
      <c r="BM68" s="57">
        <v>0</v>
      </c>
      <c r="BN68" s="57">
        <v>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/>
      <c r="CC68" s="57"/>
      <c r="CD68" s="59">
        <v>1579000</v>
      </c>
      <c r="CE68" s="59">
        <v>1339000</v>
      </c>
      <c r="CF68" s="59">
        <v>1472000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0</v>
      </c>
      <c r="CP68" s="59">
        <v>2319</v>
      </c>
      <c r="CQ68" s="59">
        <v>64095</v>
      </c>
      <c r="CR68" s="59">
        <v>130000</v>
      </c>
      <c r="CS68" s="59">
        <v>54000</v>
      </c>
      <c r="CT68" s="60">
        <v>1602000</v>
      </c>
      <c r="CU68" s="60">
        <v>54000</v>
      </c>
      <c r="CV68" s="60">
        <v>54000</v>
      </c>
      <c r="CW68" s="60">
        <v>54000</v>
      </c>
      <c r="CX68" s="59">
        <v>1631319</v>
      </c>
      <c r="CY68" s="59">
        <v>1670795</v>
      </c>
      <c r="CZ68" s="59">
        <v>2606000</v>
      </c>
      <c r="DA68" s="59">
        <v>50000</v>
      </c>
      <c r="DB68" s="59">
        <v>267700</v>
      </c>
      <c r="DC68" s="59">
        <v>900000</v>
      </c>
      <c r="DD68" s="59">
        <v>870000</v>
      </c>
      <c r="DE68" s="61">
        <v>870000</v>
      </c>
      <c r="DF68" s="62" t="s">
        <v>855</v>
      </c>
      <c r="DG68" s="63">
        <f>V68</f>
        <v>4.82</v>
      </c>
      <c r="DH68" s="64">
        <v>320000</v>
      </c>
      <c r="DI68" s="65">
        <f t="shared" si="13"/>
        <v>320000</v>
      </c>
      <c r="DJ68" s="66">
        <f t="shared" si="4"/>
        <v>1542400</v>
      </c>
      <c r="DK68" s="66">
        <f t="shared" si="5"/>
        <v>1542400</v>
      </c>
      <c r="DL68" s="66">
        <f t="shared" si="6"/>
        <v>1542400</v>
      </c>
      <c r="DM68" s="67">
        <f t="shared" si="7"/>
        <v>308480</v>
      </c>
      <c r="DN68" s="63" t="s">
        <v>920</v>
      </c>
      <c r="DO68" s="73">
        <f>AM68/(W68*2080)</f>
        <v>0.18293885601577908</v>
      </c>
      <c r="DP68" s="50" t="s">
        <v>874</v>
      </c>
      <c r="DQ68" s="50"/>
      <c r="DR68" s="50"/>
      <c r="DS68" s="50"/>
      <c r="DT68" s="50"/>
      <c r="DU68" s="50"/>
      <c r="DV68" s="69">
        <v>305000</v>
      </c>
      <c r="DW68" s="70"/>
      <c r="DX68" s="78">
        <v>0</v>
      </c>
    </row>
    <row r="69" spans="1:128" ht="30" customHeight="1">
      <c r="A69" s="3" t="s">
        <v>800</v>
      </c>
      <c r="B69" s="53" t="s">
        <v>917</v>
      </c>
      <c r="C69" s="53" t="s">
        <v>801</v>
      </c>
      <c r="D69" s="54" t="s">
        <v>802</v>
      </c>
      <c r="E69" s="55" t="s">
        <v>803</v>
      </c>
      <c r="F69" s="56">
        <v>39083</v>
      </c>
      <c r="G69" s="55" t="s">
        <v>505</v>
      </c>
      <c r="H69" s="55" t="s">
        <v>506</v>
      </c>
      <c r="I69" s="55" t="s">
        <v>516</v>
      </c>
      <c r="J69" s="55" t="s">
        <v>517</v>
      </c>
      <c r="K69" s="55" t="s">
        <v>518</v>
      </c>
      <c r="L69" s="55" t="s">
        <v>519</v>
      </c>
      <c r="M69" s="57">
        <v>0</v>
      </c>
      <c r="N69" s="57">
        <v>0</v>
      </c>
      <c r="O69" s="57">
        <v>0.16</v>
      </c>
      <c r="P69" s="57">
        <v>0.21</v>
      </c>
      <c r="Q69" s="57">
        <v>4.75</v>
      </c>
      <c r="R69" s="57">
        <v>1.25</v>
      </c>
      <c r="S69" s="57">
        <v>0</v>
      </c>
      <c r="T69" s="57">
        <v>0</v>
      </c>
      <c r="U69" s="57"/>
      <c r="V69" s="57">
        <f aca="true" t="shared" si="14" ref="V69:V76">M69+N69+O69+P69+Q69+R69</f>
        <v>6.37</v>
      </c>
      <c r="W69" s="57">
        <f aca="true" t="shared" si="15" ref="W69:W76">M69+O69+Q69</f>
        <v>4.91</v>
      </c>
      <c r="X69" s="57">
        <f aca="true" t="shared" si="16" ref="X69:X76">N69+P69+R69</f>
        <v>1.46</v>
      </c>
      <c r="Y69" s="58">
        <f aca="true" t="shared" si="17" ref="Y69:Y76">(X69/V69)*100</f>
        <v>22.919937205651493</v>
      </c>
      <c r="Z69" s="57">
        <v>59</v>
      </c>
      <c r="AA69" s="57">
        <v>65</v>
      </c>
      <c r="AB69" s="57">
        <v>70</v>
      </c>
      <c r="AC69" s="57">
        <v>75</v>
      </c>
      <c r="AD69" s="57">
        <v>35</v>
      </c>
      <c r="AE69" s="57">
        <v>35</v>
      </c>
      <c r="AF69" s="57">
        <v>37</v>
      </c>
      <c r="AG69" s="57">
        <v>37</v>
      </c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>
        <v>0</v>
      </c>
      <c r="BA69" s="59">
        <v>520900</v>
      </c>
      <c r="BB69" s="57">
        <v>0</v>
      </c>
      <c r="BC69" s="59">
        <v>620000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9">
        <v>306000</v>
      </c>
      <c r="BU69" s="59">
        <v>341100</v>
      </c>
      <c r="BV69" s="57">
        <v>0</v>
      </c>
      <c r="BW69" s="59">
        <v>320000</v>
      </c>
      <c r="BX69" s="57">
        <v>0</v>
      </c>
      <c r="BY69" s="57">
        <v>0</v>
      </c>
      <c r="BZ69" s="57">
        <v>0</v>
      </c>
      <c r="CA69" s="57">
        <v>0</v>
      </c>
      <c r="CB69" s="57"/>
      <c r="CC69" s="57"/>
      <c r="CD69" s="59">
        <v>2670000</v>
      </c>
      <c r="CE69" s="59">
        <v>2642000</v>
      </c>
      <c r="CF69" s="59">
        <v>2642000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9">
        <v>90000</v>
      </c>
      <c r="CQ69" s="59">
        <v>50000</v>
      </c>
      <c r="CR69" s="59">
        <v>80000</v>
      </c>
      <c r="CS69" s="59">
        <v>244390</v>
      </c>
      <c r="CT69" s="60">
        <v>2722000</v>
      </c>
      <c r="CU69" s="60">
        <v>244390</v>
      </c>
      <c r="CV69" s="60">
        <v>244390</v>
      </c>
      <c r="CW69" s="60">
        <v>244390</v>
      </c>
      <c r="CX69" s="59">
        <v>3066000</v>
      </c>
      <c r="CY69" s="59">
        <v>3554000</v>
      </c>
      <c r="CZ69" s="59">
        <v>3906390</v>
      </c>
      <c r="DA69" s="57">
        <v>0</v>
      </c>
      <c r="DB69" s="59">
        <v>520900</v>
      </c>
      <c r="DC69" s="59">
        <v>620000</v>
      </c>
      <c r="DD69" s="59">
        <v>600000</v>
      </c>
      <c r="DE69" s="61">
        <v>610000</v>
      </c>
      <c r="DF69" s="62" t="s">
        <v>854</v>
      </c>
      <c r="DG69" s="63">
        <f>AE69</f>
        <v>35</v>
      </c>
      <c r="DH69" s="64">
        <v>110000</v>
      </c>
      <c r="DI69" s="65">
        <f t="shared" si="13"/>
        <v>110000</v>
      </c>
      <c r="DJ69" s="66">
        <f aca="true" t="shared" si="18" ref="DJ69:DJ76">DG69*DI69</f>
        <v>3850000</v>
      </c>
      <c r="DK69" s="66">
        <f aca="true" t="shared" si="19" ref="DK69:DK76">DJ69-CB69-CC69</f>
        <v>3850000</v>
      </c>
      <c r="DL69" s="66">
        <f aca="true" t="shared" si="20" ref="DL69:DL76">DK69</f>
        <v>3850000</v>
      </c>
      <c r="DM69" s="67">
        <f aca="true" t="shared" si="21" ref="DM69:DM76">DL69*0.2</f>
        <v>770000</v>
      </c>
      <c r="DN69" s="68" t="s">
        <v>918</v>
      </c>
      <c r="DO69" s="63"/>
      <c r="DP69" s="50"/>
      <c r="DQ69" s="50"/>
      <c r="DR69" s="50"/>
      <c r="DS69" s="50"/>
      <c r="DT69" s="50"/>
      <c r="DU69" s="50"/>
      <c r="DV69" s="70" t="s">
        <v>12</v>
      </c>
      <c r="DW69" s="70"/>
      <c r="DX69" s="78">
        <v>96000</v>
      </c>
    </row>
    <row r="70" spans="1:128" ht="30" customHeight="1">
      <c r="A70" s="3" t="s">
        <v>804</v>
      </c>
      <c r="B70" s="53" t="s">
        <v>805</v>
      </c>
      <c r="C70" s="53" t="s">
        <v>806</v>
      </c>
      <c r="D70" s="54" t="s">
        <v>807</v>
      </c>
      <c r="E70" s="55" t="s">
        <v>648</v>
      </c>
      <c r="F70" s="56">
        <v>39589</v>
      </c>
      <c r="G70" s="55" t="s">
        <v>505</v>
      </c>
      <c r="H70" s="55" t="s">
        <v>506</v>
      </c>
      <c r="I70" s="55" t="s">
        <v>507</v>
      </c>
      <c r="J70" s="55" t="s">
        <v>525</v>
      </c>
      <c r="K70" s="55" t="s">
        <v>526</v>
      </c>
      <c r="L70" s="55" t="s">
        <v>629</v>
      </c>
      <c r="M70" s="57">
        <v>0.75</v>
      </c>
      <c r="N70" s="57">
        <v>0</v>
      </c>
      <c r="O70" s="57">
        <v>0</v>
      </c>
      <c r="P70" s="57">
        <v>0.28</v>
      </c>
      <c r="Q70" s="57">
        <v>10.2</v>
      </c>
      <c r="R70" s="57">
        <v>1.5</v>
      </c>
      <c r="S70" s="57">
        <v>0</v>
      </c>
      <c r="T70" s="57">
        <v>0</v>
      </c>
      <c r="U70" s="57">
        <v>0</v>
      </c>
      <c r="V70" s="57">
        <f t="shared" si="14"/>
        <v>12.729999999999999</v>
      </c>
      <c r="W70" s="57">
        <f t="shared" si="15"/>
        <v>10.95</v>
      </c>
      <c r="X70" s="57">
        <f t="shared" si="16"/>
        <v>1.78</v>
      </c>
      <c r="Y70" s="58">
        <f t="shared" si="17"/>
        <v>13.982717989002358</v>
      </c>
      <c r="Z70" s="57">
        <v>33</v>
      </c>
      <c r="AA70" s="57">
        <v>30</v>
      </c>
      <c r="AB70" s="57">
        <v>30</v>
      </c>
      <c r="AC70" s="57">
        <v>30</v>
      </c>
      <c r="AD70" s="57"/>
      <c r="AE70" s="57"/>
      <c r="AF70" s="57"/>
      <c r="AG70" s="57"/>
      <c r="AH70" s="57">
        <v>30</v>
      </c>
      <c r="AI70" s="57">
        <v>30</v>
      </c>
      <c r="AJ70" s="57">
        <v>30</v>
      </c>
      <c r="AK70" s="57">
        <v>30</v>
      </c>
      <c r="AL70" s="59">
        <v>2241</v>
      </c>
      <c r="AM70" s="59">
        <v>2241</v>
      </c>
      <c r="AN70" s="59">
        <v>2268</v>
      </c>
      <c r="AO70" s="59">
        <v>2268</v>
      </c>
      <c r="AP70" s="57"/>
      <c r="AQ70" s="57"/>
      <c r="AR70" s="57"/>
      <c r="AS70" s="57"/>
      <c r="AT70" s="57">
        <v>6</v>
      </c>
      <c r="AU70" s="57">
        <v>10</v>
      </c>
      <c r="AV70" s="57">
        <v>11</v>
      </c>
      <c r="AW70" s="57">
        <v>3</v>
      </c>
      <c r="AX70" s="57">
        <v>0</v>
      </c>
      <c r="AY70" s="57">
        <v>30</v>
      </c>
      <c r="AZ70" s="59">
        <v>430200</v>
      </c>
      <c r="BA70" s="59">
        <v>1391800</v>
      </c>
      <c r="BB70" s="57">
        <v>0</v>
      </c>
      <c r="BC70" s="59">
        <v>2082956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9">
        <v>50000</v>
      </c>
      <c r="BJ70" s="57">
        <v>0</v>
      </c>
      <c r="BK70" s="59">
        <v>83044</v>
      </c>
      <c r="BL70" s="57">
        <v>0</v>
      </c>
      <c r="BM70" s="57">
        <v>0</v>
      </c>
      <c r="BN70" s="57">
        <v>0</v>
      </c>
      <c r="BO70" s="57">
        <v>0</v>
      </c>
      <c r="BP70" s="59">
        <v>554000</v>
      </c>
      <c r="BQ70" s="59">
        <v>890000</v>
      </c>
      <c r="BR70" s="59">
        <v>1055061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/>
      <c r="CC70" s="72">
        <f>55*AM70</f>
        <v>123255</v>
      </c>
      <c r="CD70" s="59">
        <v>2616000</v>
      </c>
      <c r="CE70" s="59">
        <v>2184000</v>
      </c>
      <c r="CF70" s="59">
        <v>2402000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9">
        <v>245600</v>
      </c>
      <c r="CQ70" s="57">
        <v>0</v>
      </c>
      <c r="CR70" s="57">
        <v>0</v>
      </c>
      <c r="CS70" s="57">
        <v>0</v>
      </c>
      <c r="CT70" s="60">
        <v>3457061</v>
      </c>
      <c r="CU70" s="74">
        <v>0</v>
      </c>
      <c r="CV70" s="74">
        <v>0</v>
      </c>
      <c r="CW70" s="74">
        <v>0</v>
      </c>
      <c r="CX70" s="59">
        <v>3845800</v>
      </c>
      <c r="CY70" s="59">
        <v>4515800</v>
      </c>
      <c r="CZ70" s="59">
        <v>5623061</v>
      </c>
      <c r="DA70" s="59">
        <v>430200</v>
      </c>
      <c r="DB70" s="59">
        <v>1391800</v>
      </c>
      <c r="DC70" s="59">
        <v>2082956</v>
      </c>
      <c r="DD70" s="59">
        <v>2302243</v>
      </c>
      <c r="DE70" s="61">
        <v>2526718</v>
      </c>
      <c r="DF70" s="62" t="s">
        <v>857</v>
      </c>
      <c r="DG70" s="63">
        <f>AI70</f>
        <v>30</v>
      </c>
      <c r="DH70" s="64">
        <v>160000</v>
      </c>
      <c r="DI70" s="65">
        <f t="shared" si="13"/>
        <v>160000</v>
      </c>
      <c r="DJ70" s="66">
        <f t="shared" si="18"/>
        <v>4800000</v>
      </c>
      <c r="DK70" s="66">
        <f t="shared" si="19"/>
        <v>4676745</v>
      </c>
      <c r="DL70" s="66">
        <f t="shared" si="20"/>
        <v>4676745</v>
      </c>
      <c r="DM70" s="67">
        <f t="shared" si="21"/>
        <v>935349</v>
      </c>
      <c r="DN70" s="68"/>
      <c r="DO70" s="63"/>
      <c r="DP70" s="63"/>
      <c r="DQ70" s="50"/>
      <c r="DR70" s="50"/>
      <c r="DS70" s="50"/>
      <c r="DT70" s="50"/>
      <c r="DU70" s="50"/>
      <c r="DV70" s="69">
        <v>935000</v>
      </c>
      <c r="DW70" s="70"/>
      <c r="DX70" s="71">
        <v>0</v>
      </c>
    </row>
    <row r="71" spans="1:128" ht="30" customHeight="1">
      <c r="A71" s="3" t="s">
        <v>808</v>
      </c>
      <c r="B71" s="53" t="s">
        <v>809</v>
      </c>
      <c r="C71" s="53" t="s">
        <v>810</v>
      </c>
      <c r="D71" s="54" t="s">
        <v>811</v>
      </c>
      <c r="E71" s="55" t="s">
        <v>812</v>
      </c>
      <c r="F71" s="56">
        <v>39370</v>
      </c>
      <c r="G71" s="55" t="s">
        <v>505</v>
      </c>
      <c r="H71" s="55" t="s">
        <v>506</v>
      </c>
      <c r="I71" s="55" t="s">
        <v>507</v>
      </c>
      <c r="J71" s="55" t="s">
        <v>508</v>
      </c>
      <c r="K71" s="55" t="s">
        <v>509</v>
      </c>
      <c r="L71" s="55" t="s">
        <v>629</v>
      </c>
      <c r="M71" s="57">
        <v>3.9</v>
      </c>
      <c r="N71" s="57">
        <v>0</v>
      </c>
      <c r="O71" s="57">
        <v>0.47</v>
      </c>
      <c r="P71" s="57">
        <v>0</v>
      </c>
      <c r="Q71" s="57">
        <v>9.47</v>
      </c>
      <c r="R71" s="57">
        <v>1.6</v>
      </c>
      <c r="S71" s="57">
        <v>0</v>
      </c>
      <c r="T71" s="57">
        <v>0</v>
      </c>
      <c r="U71" s="57"/>
      <c r="V71" s="57">
        <f t="shared" si="14"/>
        <v>15.44</v>
      </c>
      <c r="W71" s="57">
        <f t="shared" si="15"/>
        <v>13.84</v>
      </c>
      <c r="X71" s="57">
        <f t="shared" si="16"/>
        <v>1.6</v>
      </c>
      <c r="Y71" s="58">
        <f t="shared" si="17"/>
        <v>10.362694300518136</v>
      </c>
      <c r="Z71" s="57">
        <v>33</v>
      </c>
      <c r="AA71" s="57">
        <v>38</v>
      </c>
      <c r="AB71" s="57">
        <v>38</v>
      </c>
      <c r="AC71" s="57">
        <v>38</v>
      </c>
      <c r="AD71" s="57"/>
      <c r="AE71" s="57"/>
      <c r="AF71" s="57"/>
      <c r="AG71" s="57"/>
      <c r="AH71" s="57"/>
      <c r="AI71" s="57"/>
      <c r="AJ71" s="57"/>
      <c r="AK71" s="57"/>
      <c r="AL71" s="59">
        <v>8500</v>
      </c>
      <c r="AM71" s="59">
        <v>11500</v>
      </c>
      <c r="AN71" s="59">
        <v>11500</v>
      </c>
      <c r="AO71" s="59">
        <v>11500</v>
      </c>
      <c r="AP71" s="57"/>
      <c r="AQ71" s="57"/>
      <c r="AR71" s="57"/>
      <c r="AS71" s="57"/>
      <c r="AT71" s="57">
        <v>8</v>
      </c>
      <c r="AU71" s="57">
        <v>12</v>
      </c>
      <c r="AV71" s="57">
        <v>5</v>
      </c>
      <c r="AW71" s="57">
        <v>2</v>
      </c>
      <c r="AX71" s="57">
        <v>11</v>
      </c>
      <c r="AY71" s="57">
        <v>38</v>
      </c>
      <c r="AZ71" s="59">
        <v>665100</v>
      </c>
      <c r="BA71" s="59">
        <v>532200</v>
      </c>
      <c r="BB71" s="57">
        <v>0</v>
      </c>
      <c r="BC71" s="59">
        <v>1192545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9">
        <v>460610</v>
      </c>
      <c r="BQ71" s="59">
        <v>390209</v>
      </c>
      <c r="BR71" s="57">
        <v>0</v>
      </c>
      <c r="BS71" s="59">
        <v>386075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72">
        <f>80*AM71</f>
        <v>920000</v>
      </c>
      <c r="CC71" s="57"/>
      <c r="CD71" s="59">
        <v>2476000</v>
      </c>
      <c r="CE71" s="59">
        <v>2878000</v>
      </c>
      <c r="CF71" s="59">
        <v>2878000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9">
        <v>671801</v>
      </c>
      <c r="CQ71" s="59">
        <v>671801</v>
      </c>
      <c r="CR71" s="57">
        <v>0</v>
      </c>
      <c r="CS71" s="57">
        <v>0</v>
      </c>
      <c r="CT71" s="60">
        <v>2878000</v>
      </c>
      <c r="CU71" s="74">
        <v>0</v>
      </c>
      <c r="CV71" s="74">
        <v>0</v>
      </c>
      <c r="CW71" s="74">
        <v>0</v>
      </c>
      <c r="CX71" s="59">
        <v>3951710</v>
      </c>
      <c r="CY71" s="59">
        <v>4122210</v>
      </c>
      <c r="CZ71" s="59">
        <v>4456620</v>
      </c>
      <c r="DA71" s="59">
        <v>665100</v>
      </c>
      <c r="DB71" s="59">
        <v>532200</v>
      </c>
      <c r="DC71" s="59">
        <v>1192545</v>
      </c>
      <c r="DD71" s="59">
        <v>1192545</v>
      </c>
      <c r="DE71" s="61">
        <v>1192545</v>
      </c>
      <c r="DF71" s="62" t="s">
        <v>856</v>
      </c>
      <c r="DG71" s="75">
        <f>AM71</f>
        <v>11500</v>
      </c>
      <c r="DH71" s="64">
        <v>350</v>
      </c>
      <c r="DI71" s="65">
        <f t="shared" si="13"/>
        <v>350</v>
      </c>
      <c r="DJ71" s="66">
        <f t="shared" si="18"/>
        <v>4025000</v>
      </c>
      <c r="DK71" s="66">
        <f t="shared" si="19"/>
        <v>3105000</v>
      </c>
      <c r="DL71" s="66">
        <f t="shared" si="20"/>
        <v>3105000</v>
      </c>
      <c r="DM71" s="67">
        <f t="shared" si="21"/>
        <v>621000</v>
      </c>
      <c r="DN71" s="68" t="s">
        <v>6</v>
      </c>
      <c r="DO71" s="63"/>
      <c r="DP71" s="50"/>
      <c r="DQ71" s="50"/>
      <c r="DR71" s="50"/>
      <c r="DS71" s="50"/>
      <c r="DT71" s="50"/>
      <c r="DU71" s="50"/>
      <c r="DV71" s="69">
        <v>620000</v>
      </c>
      <c r="DW71" s="70"/>
      <c r="DX71" s="71">
        <v>0</v>
      </c>
    </row>
    <row r="72" spans="1:128" ht="26.25" customHeight="1">
      <c r="A72" s="3" t="s">
        <v>813</v>
      </c>
      <c r="B72" s="53" t="s">
        <v>908</v>
      </c>
      <c r="C72" s="53" t="s">
        <v>814</v>
      </c>
      <c r="D72" s="54" t="s">
        <v>815</v>
      </c>
      <c r="E72" s="55" t="s">
        <v>816</v>
      </c>
      <c r="F72" s="56">
        <v>39337</v>
      </c>
      <c r="G72" s="55" t="s">
        <v>505</v>
      </c>
      <c r="H72" s="55" t="s">
        <v>506</v>
      </c>
      <c r="I72" s="55" t="s">
        <v>516</v>
      </c>
      <c r="J72" s="55" t="s">
        <v>533</v>
      </c>
      <c r="K72" s="55" t="s">
        <v>534</v>
      </c>
      <c r="L72" s="55" t="s">
        <v>535</v>
      </c>
      <c r="M72" s="57">
        <v>0</v>
      </c>
      <c r="N72" s="57">
        <v>0</v>
      </c>
      <c r="O72" s="57">
        <v>0.03</v>
      </c>
      <c r="P72" s="57">
        <v>0.04</v>
      </c>
      <c r="Q72" s="57">
        <v>0</v>
      </c>
      <c r="R72" s="57">
        <v>0</v>
      </c>
      <c r="S72" s="57">
        <v>0</v>
      </c>
      <c r="T72" s="57">
        <v>0</v>
      </c>
      <c r="U72" s="57">
        <v>18</v>
      </c>
      <c r="V72" s="57">
        <f t="shared" si="14"/>
        <v>0.07</v>
      </c>
      <c r="W72" s="57">
        <f t="shared" si="15"/>
        <v>0.03</v>
      </c>
      <c r="X72" s="57">
        <f t="shared" si="16"/>
        <v>0.04</v>
      </c>
      <c r="Y72" s="58">
        <f t="shared" si="17"/>
        <v>57.14285714285714</v>
      </c>
      <c r="Z72" s="57">
        <v>124</v>
      </c>
      <c r="AA72" s="57">
        <v>145</v>
      </c>
      <c r="AB72" s="57">
        <v>145</v>
      </c>
      <c r="AC72" s="57">
        <v>145</v>
      </c>
      <c r="AD72" s="57"/>
      <c r="AE72" s="57"/>
      <c r="AF72" s="57"/>
      <c r="AG72" s="57"/>
      <c r="AH72" s="57"/>
      <c r="AI72" s="57"/>
      <c r="AJ72" s="57"/>
      <c r="AK72" s="57"/>
      <c r="AL72" s="57">
        <v>70</v>
      </c>
      <c r="AM72" s="57">
        <v>130</v>
      </c>
      <c r="AN72" s="57">
        <v>130</v>
      </c>
      <c r="AO72" s="57">
        <v>130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>
        <v>0</v>
      </c>
      <c r="BA72" s="59">
        <v>27000</v>
      </c>
      <c r="BB72" s="57">
        <v>0</v>
      </c>
      <c r="BC72" s="59">
        <v>27000</v>
      </c>
      <c r="BD72" s="57">
        <v>0</v>
      </c>
      <c r="BE72" s="57">
        <v>0</v>
      </c>
      <c r="BF72" s="57">
        <v>0</v>
      </c>
      <c r="BG72" s="57">
        <v>0</v>
      </c>
      <c r="BH72" s="59">
        <v>1932</v>
      </c>
      <c r="BI72" s="57">
        <v>0</v>
      </c>
      <c r="BJ72" s="57">
        <v>0</v>
      </c>
      <c r="BK72" s="59">
        <v>9000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/>
      <c r="CC72" s="57"/>
      <c r="CD72" s="59">
        <v>14000</v>
      </c>
      <c r="CE72" s="59">
        <v>32000</v>
      </c>
      <c r="CF72" s="59">
        <v>32000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9">
        <v>3877</v>
      </c>
      <c r="CQ72" s="59">
        <v>3877</v>
      </c>
      <c r="CR72" s="57">
        <v>0</v>
      </c>
      <c r="CS72" s="59">
        <v>2000</v>
      </c>
      <c r="CT72" s="60">
        <v>32000</v>
      </c>
      <c r="CU72" s="60">
        <v>2000</v>
      </c>
      <c r="CV72" s="60">
        <v>2000</v>
      </c>
      <c r="CW72" s="60">
        <v>2000</v>
      </c>
      <c r="CX72" s="59">
        <v>19744</v>
      </c>
      <c r="CY72" s="59">
        <v>59065</v>
      </c>
      <c r="CZ72" s="59">
        <v>70000</v>
      </c>
      <c r="DA72" s="57">
        <v>0</v>
      </c>
      <c r="DB72" s="59">
        <v>27000</v>
      </c>
      <c r="DC72" s="59">
        <v>27000</v>
      </c>
      <c r="DD72" s="59">
        <v>27000</v>
      </c>
      <c r="DE72" s="61">
        <v>27000</v>
      </c>
      <c r="DF72" s="62" t="s">
        <v>855</v>
      </c>
      <c r="DG72" s="63">
        <f>V72</f>
        <v>0.07</v>
      </c>
      <c r="DH72" s="64">
        <v>300000</v>
      </c>
      <c r="DI72" s="65">
        <f>DH72-(DH72*0.1)</f>
        <v>270000</v>
      </c>
      <c r="DJ72" s="66">
        <f t="shared" si="18"/>
        <v>18900</v>
      </c>
      <c r="DK72" s="66">
        <f t="shared" si="19"/>
        <v>18900</v>
      </c>
      <c r="DL72" s="66">
        <f t="shared" si="20"/>
        <v>18900</v>
      </c>
      <c r="DM72" s="67">
        <f t="shared" si="21"/>
        <v>3780</v>
      </c>
      <c r="DN72" s="63" t="s">
        <v>909</v>
      </c>
      <c r="DO72" s="73">
        <f>AM72/(W72*2080)</f>
        <v>2.0833333333333335</v>
      </c>
      <c r="DP72" s="50" t="s">
        <v>870</v>
      </c>
      <c r="DQ72" s="50"/>
      <c r="DR72" s="50"/>
      <c r="DS72" s="50"/>
      <c r="DT72" s="50"/>
      <c r="DU72" s="50"/>
      <c r="DV72" s="70" t="s">
        <v>12</v>
      </c>
      <c r="DW72" s="70"/>
      <c r="DX72" s="71">
        <v>0</v>
      </c>
    </row>
    <row r="73" spans="1:128" ht="30" customHeight="1">
      <c r="A73" s="3" t="s">
        <v>817</v>
      </c>
      <c r="B73" s="53" t="s">
        <v>818</v>
      </c>
      <c r="C73" s="53" t="s">
        <v>819</v>
      </c>
      <c r="D73" s="54" t="s">
        <v>820</v>
      </c>
      <c r="E73" s="55" t="s">
        <v>821</v>
      </c>
      <c r="F73" s="56">
        <v>39422</v>
      </c>
      <c r="G73" s="55" t="s">
        <v>505</v>
      </c>
      <c r="H73" s="55" t="s">
        <v>506</v>
      </c>
      <c r="I73" s="55" t="s">
        <v>507</v>
      </c>
      <c r="J73" s="55" t="s">
        <v>525</v>
      </c>
      <c r="K73" s="55" t="s">
        <v>526</v>
      </c>
      <c r="L73" s="55" t="s">
        <v>527</v>
      </c>
      <c r="M73" s="57">
        <v>0</v>
      </c>
      <c r="N73" s="57">
        <v>0</v>
      </c>
      <c r="O73" s="57">
        <v>0.05</v>
      </c>
      <c r="P73" s="57">
        <v>0.08</v>
      </c>
      <c r="Q73" s="57">
        <v>2.2</v>
      </c>
      <c r="R73" s="57">
        <v>0.2</v>
      </c>
      <c r="S73" s="57">
        <v>0</v>
      </c>
      <c r="T73" s="57">
        <v>0</v>
      </c>
      <c r="U73" s="57"/>
      <c r="V73" s="57">
        <f t="shared" si="14"/>
        <v>2.5300000000000002</v>
      </c>
      <c r="W73" s="57">
        <f t="shared" si="15"/>
        <v>2.25</v>
      </c>
      <c r="X73" s="57">
        <f t="shared" si="16"/>
        <v>0.28</v>
      </c>
      <c r="Y73" s="58">
        <f t="shared" si="17"/>
        <v>11.067193675889328</v>
      </c>
      <c r="Z73" s="57">
        <v>18</v>
      </c>
      <c r="AA73" s="57">
        <v>18</v>
      </c>
      <c r="AB73" s="57">
        <v>18</v>
      </c>
      <c r="AC73" s="57">
        <v>18</v>
      </c>
      <c r="AD73" s="57"/>
      <c r="AE73" s="57"/>
      <c r="AF73" s="57"/>
      <c r="AG73" s="57"/>
      <c r="AH73" s="57">
        <v>18</v>
      </c>
      <c r="AI73" s="57">
        <v>18</v>
      </c>
      <c r="AJ73" s="57">
        <v>18</v>
      </c>
      <c r="AK73" s="57">
        <v>18</v>
      </c>
      <c r="AL73" s="59">
        <v>2444</v>
      </c>
      <c r="AM73" s="59">
        <v>2444</v>
      </c>
      <c r="AN73" s="59">
        <v>2444</v>
      </c>
      <c r="AO73" s="59">
        <v>2444</v>
      </c>
      <c r="AP73" s="57"/>
      <c r="AQ73" s="57"/>
      <c r="AR73" s="57"/>
      <c r="AS73" s="57"/>
      <c r="AT73" s="57">
        <v>0</v>
      </c>
      <c r="AU73" s="57">
        <v>7</v>
      </c>
      <c r="AV73" s="57">
        <v>2</v>
      </c>
      <c r="AW73" s="57">
        <v>9</v>
      </c>
      <c r="AX73" s="57">
        <v>0</v>
      </c>
      <c r="AY73" s="57">
        <v>18</v>
      </c>
      <c r="AZ73" s="59">
        <v>165000</v>
      </c>
      <c r="BA73" s="59">
        <v>250000</v>
      </c>
      <c r="BB73" s="57">
        <v>0</v>
      </c>
      <c r="BC73" s="59">
        <v>300000</v>
      </c>
      <c r="BD73" s="57">
        <v>0</v>
      </c>
      <c r="BE73" s="57">
        <v>0</v>
      </c>
      <c r="BF73" s="57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9">
        <v>110372</v>
      </c>
      <c r="BQ73" s="59">
        <v>88970</v>
      </c>
      <c r="BR73" s="59">
        <v>150000</v>
      </c>
      <c r="BS73" s="57">
        <v>0</v>
      </c>
      <c r="BT73" s="57">
        <v>0</v>
      </c>
      <c r="BU73" s="57">
        <v>0</v>
      </c>
      <c r="BV73" s="57">
        <v>0</v>
      </c>
      <c r="BW73" s="57">
        <v>0</v>
      </c>
      <c r="BX73" s="59">
        <v>106435</v>
      </c>
      <c r="BY73" s="57">
        <v>0</v>
      </c>
      <c r="BZ73" s="57">
        <v>0</v>
      </c>
      <c r="CA73" s="57">
        <v>0</v>
      </c>
      <c r="CB73" s="57"/>
      <c r="CC73" s="72">
        <f>55*AM73</f>
        <v>134420</v>
      </c>
      <c r="CD73" s="59">
        <v>713000</v>
      </c>
      <c r="CE73" s="59">
        <v>678000</v>
      </c>
      <c r="CF73" s="59">
        <v>745000</v>
      </c>
      <c r="CG73" s="57">
        <v>0</v>
      </c>
      <c r="CH73" s="57">
        <v>0</v>
      </c>
      <c r="CI73" s="57">
        <v>0</v>
      </c>
      <c r="CJ73" s="57">
        <v>0</v>
      </c>
      <c r="CK73" s="57">
        <v>0</v>
      </c>
      <c r="CL73" s="57">
        <v>0</v>
      </c>
      <c r="CM73" s="57">
        <v>0</v>
      </c>
      <c r="CN73" s="57">
        <v>0</v>
      </c>
      <c r="CO73" s="57">
        <v>0</v>
      </c>
      <c r="CP73" s="59">
        <v>539258</v>
      </c>
      <c r="CQ73" s="59">
        <v>489258</v>
      </c>
      <c r="CR73" s="59">
        <v>123723</v>
      </c>
      <c r="CS73" s="57">
        <v>0</v>
      </c>
      <c r="CT73" s="60">
        <v>1018723</v>
      </c>
      <c r="CU73" s="74">
        <v>0</v>
      </c>
      <c r="CV73" s="74">
        <v>0</v>
      </c>
      <c r="CW73" s="74">
        <v>0</v>
      </c>
      <c r="CX73" s="59">
        <v>1344426</v>
      </c>
      <c r="CY73" s="59">
        <v>1446124</v>
      </c>
      <c r="CZ73" s="59">
        <v>1318723</v>
      </c>
      <c r="DA73" s="59">
        <v>165000</v>
      </c>
      <c r="DB73" s="59">
        <v>250000</v>
      </c>
      <c r="DC73" s="59">
        <v>300000</v>
      </c>
      <c r="DD73" s="59">
        <v>300000</v>
      </c>
      <c r="DE73" s="61">
        <v>300000</v>
      </c>
      <c r="DF73" s="62" t="s">
        <v>857</v>
      </c>
      <c r="DG73" s="63">
        <f>AI73</f>
        <v>18</v>
      </c>
      <c r="DH73" s="64">
        <v>160000</v>
      </c>
      <c r="DI73" s="65">
        <f>DH73</f>
        <v>160000</v>
      </c>
      <c r="DJ73" s="66">
        <f t="shared" si="18"/>
        <v>2880000</v>
      </c>
      <c r="DK73" s="66">
        <f t="shared" si="19"/>
        <v>2745580</v>
      </c>
      <c r="DL73" s="66">
        <f t="shared" si="20"/>
        <v>2745580</v>
      </c>
      <c r="DM73" s="67">
        <f t="shared" si="21"/>
        <v>549116</v>
      </c>
      <c r="DN73" s="68" t="s">
        <v>900</v>
      </c>
      <c r="DO73" s="63"/>
      <c r="DP73" s="63"/>
      <c r="DQ73" s="50"/>
      <c r="DR73" s="50"/>
      <c r="DS73" s="50"/>
      <c r="DT73" s="50"/>
      <c r="DU73" s="50"/>
      <c r="DV73" s="70" t="s">
        <v>12</v>
      </c>
      <c r="DW73" s="70"/>
      <c r="DX73" s="71">
        <v>0</v>
      </c>
    </row>
    <row r="74" spans="1:128" ht="36.75" customHeight="1">
      <c r="A74" s="3" t="s">
        <v>822</v>
      </c>
      <c r="B74" s="53" t="s">
        <v>823</v>
      </c>
      <c r="C74" s="53" t="s">
        <v>824</v>
      </c>
      <c r="D74" s="54" t="s">
        <v>825</v>
      </c>
      <c r="E74" s="55" t="s">
        <v>826</v>
      </c>
      <c r="F74" s="56">
        <v>39419</v>
      </c>
      <c r="G74" s="55" t="s">
        <v>505</v>
      </c>
      <c r="H74" s="55" t="s">
        <v>506</v>
      </c>
      <c r="I74" s="55" t="s">
        <v>507</v>
      </c>
      <c r="J74" s="55" t="s">
        <v>584</v>
      </c>
      <c r="K74" s="55" t="s">
        <v>518</v>
      </c>
      <c r="L74" s="55" t="s">
        <v>629</v>
      </c>
      <c r="M74" s="57">
        <v>10</v>
      </c>
      <c r="N74" s="57">
        <v>0</v>
      </c>
      <c r="O74" s="57">
        <v>0</v>
      </c>
      <c r="P74" s="57">
        <v>0</v>
      </c>
      <c r="Q74" s="57">
        <v>27.5</v>
      </c>
      <c r="R74" s="57">
        <v>7.75</v>
      </c>
      <c r="S74" s="57">
        <v>0</v>
      </c>
      <c r="T74" s="57">
        <v>0</v>
      </c>
      <c r="U74" s="57"/>
      <c r="V74" s="57">
        <f t="shared" si="14"/>
        <v>45.25</v>
      </c>
      <c r="W74" s="57">
        <f t="shared" si="15"/>
        <v>37.5</v>
      </c>
      <c r="X74" s="57">
        <f t="shared" si="16"/>
        <v>7.75</v>
      </c>
      <c r="Y74" s="58">
        <f t="shared" si="17"/>
        <v>17.12707182320442</v>
      </c>
      <c r="Z74" s="57">
        <v>32</v>
      </c>
      <c r="AA74" s="57">
        <v>35</v>
      </c>
      <c r="AB74" s="57">
        <v>35</v>
      </c>
      <c r="AC74" s="57">
        <v>35</v>
      </c>
      <c r="AD74" s="57">
        <v>34</v>
      </c>
      <c r="AE74" s="57">
        <v>35</v>
      </c>
      <c r="AF74" s="57">
        <v>35</v>
      </c>
      <c r="AG74" s="57">
        <v>35</v>
      </c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>
        <v>8</v>
      </c>
      <c r="AU74" s="57">
        <v>16</v>
      </c>
      <c r="AV74" s="57">
        <v>10</v>
      </c>
      <c r="AW74" s="57">
        <v>1</v>
      </c>
      <c r="AX74" s="57">
        <v>0</v>
      </c>
      <c r="AY74" s="57">
        <v>35</v>
      </c>
      <c r="AZ74" s="59">
        <v>486700</v>
      </c>
      <c r="BA74" s="59">
        <v>2816600</v>
      </c>
      <c r="BB74" s="57">
        <v>0</v>
      </c>
      <c r="BC74" s="59">
        <v>3961920</v>
      </c>
      <c r="BD74" s="57">
        <v>0</v>
      </c>
      <c r="BE74" s="57">
        <v>0</v>
      </c>
      <c r="BF74" s="57">
        <v>0</v>
      </c>
      <c r="BG74" s="57">
        <v>0</v>
      </c>
      <c r="BH74" s="59">
        <v>15000</v>
      </c>
      <c r="BI74" s="59">
        <v>45000</v>
      </c>
      <c r="BJ74" s="57">
        <v>0</v>
      </c>
      <c r="BK74" s="59">
        <v>30000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9">
        <v>1950000</v>
      </c>
      <c r="BS74" s="57">
        <v>0</v>
      </c>
      <c r="BT74" s="59">
        <v>3824500</v>
      </c>
      <c r="BU74" s="59">
        <v>3726571</v>
      </c>
      <c r="BV74" s="59">
        <v>1850000</v>
      </c>
      <c r="BW74" s="57">
        <v>0</v>
      </c>
      <c r="BX74" s="59">
        <v>186000</v>
      </c>
      <c r="BY74" s="59">
        <v>108785</v>
      </c>
      <c r="BZ74" s="59">
        <v>200000</v>
      </c>
      <c r="CA74" s="57">
        <v>0</v>
      </c>
      <c r="CB74" s="72">
        <f>4000*12*AE74</f>
        <v>1680000</v>
      </c>
      <c r="CC74" s="57"/>
      <c r="CD74" s="59">
        <v>8110000</v>
      </c>
      <c r="CE74" s="59">
        <v>5677000</v>
      </c>
      <c r="CF74" s="59">
        <v>5677000</v>
      </c>
      <c r="CG74" s="57">
        <v>0</v>
      </c>
      <c r="CH74" s="57">
        <v>0</v>
      </c>
      <c r="CI74" s="57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9">
        <v>1222000</v>
      </c>
      <c r="CQ74" s="59">
        <v>1392000</v>
      </c>
      <c r="CR74" s="57">
        <v>0</v>
      </c>
      <c r="CS74" s="59">
        <v>1950000</v>
      </c>
      <c r="CT74" s="60">
        <v>9677000</v>
      </c>
      <c r="CU74" s="60">
        <v>1950000</v>
      </c>
      <c r="CV74" s="60">
        <v>1950000</v>
      </c>
      <c r="CW74" s="60">
        <v>1950000</v>
      </c>
      <c r="CX74" s="59">
        <v>13694200</v>
      </c>
      <c r="CY74" s="59">
        <v>13683956</v>
      </c>
      <c r="CZ74" s="59">
        <v>15618920</v>
      </c>
      <c r="DA74" s="59">
        <v>486700</v>
      </c>
      <c r="DB74" s="59">
        <v>2816600</v>
      </c>
      <c r="DC74" s="59">
        <v>3961920</v>
      </c>
      <c r="DD74" s="59">
        <v>5151920</v>
      </c>
      <c r="DE74" s="61">
        <v>5151920</v>
      </c>
      <c r="DF74" s="62" t="s">
        <v>854</v>
      </c>
      <c r="DG74" s="63">
        <f>AE74</f>
        <v>35</v>
      </c>
      <c r="DH74" s="64">
        <v>260000</v>
      </c>
      <c r="DI74" s="65">
        <f>DH74</f>
        <v>260000</v>
      </c>
      <c r="DJ74" s="66">
        <f t="shared" si="18"/>
        <v>9100000</v>
      </c>
      <c r="DK74" s="66">
        <f t="shared" si="19"/>
        <v>7420000</v>
      </c>
      <c r="DL74" s="66">
        <f t="shared" si="20"/>
        <v>7420000</v>
      </c>
      <c r="DM74" s="67">
        <f t="shared" si="21"/>
        <v>1484000</v>
      </c>
      <c r="DN74" s="68" t="s">
        <v>896</v>
      </c>
      <c r="DO74" s="63"/>
      <c r="DP74" s="50"/>
      <c r="DQ74" s="50"/>
      <c r="DR74" s="50"/>
      <c r="DS74" s="50"/>
      <c r="DT74" s="50"/>
      <c r="DU74" s="50"/>
      <c r="DV74" s="70" t="s">
        <v>12</v>
      </c>
      <c r="DW74" s="70"/>
      <c r="DX74" s="78">
        <v>441000</v>
      </c>
    </row>
    <row r="75" spans="1:128" ht="30" customHeight="1">
      <c r="A75" s="3" t="s">
        <v>827</v>
      </c>
      <c r="B75" s="53" t="s">
        <v>828</v>
      </c>
      <c r="C75" s="53" t="s">
        <v>829</v>
      </c>
      <c r="D75" s="54" t="s">
        <v>830</v>
      </c>
      <c r="E75" s="55" t="s">
        <v>831</v>
      </c>
      <c r="F75" s="56">
        <v>39359</v>
      </c>
      <c r="G75" s="55" t="s">
        <v>505</v>
      </c>
      <c r="H75" s="55" t="s">
        <v>506</v>
      </c>
      <c r="I75" s="55" t="s">
        <v>516</v>
      </c>
      <c r="J75" s="55" t="s">
        <v>517</v>
      </c>
      <c r="K75" s="55" t="s">
        <v>518</v>
      </c>
      <c r="L75" s="55" t="s">
        <v>541</v>
      </c>
      <c r="M75" s="57">
        <v>0.25</v>
      </c>
      <c r="N75" s="57">
        <v>0</v>
      </c>
      <c r="O75" s="57">
        <v>0.16</v>
      </c>
      <c r="P75" s="57">
        <v>0.11</v>
      </c>
      <c r="Q75" s="57">
        <v>6.5</v>
      </c>
      <c r="R75" s="57">
        <v>2.8</v>
      </c>
      <c r="S75" s="57">
        <v>0</v>
      </c>
      <c r="T75" s="57">
        <v>0</v>
      </c>
      <c r="U75" s="57"/>
      <c r="V75" s="57">
        <f t="shared" si="14"/>
        <v>9.82</v>
      </c>
      <c r="W75" s="57">
        <f t="shared" si="15"/>
        <v>6.91</v>
      </c>
      <c r="X75" s="57">
        <f t="shared" si="16"/>
        <v>2.9099999999999997</v>
      </c>
      <c r="Y75" s="58">
        <f t="shared" si="17"/>
        <v>29.633401221995925</v>
      </c>
      <c r="Z75" s="57">
        <v>198</v>
      </c>
      <c r="AA75" s="57">
        <v>200</v>
      </c>
      <c r="AB75" s="57">
        <v>210</v>
      </c>
      <c r="AC75" s="57">
        <v>220</v>
      </c>
      <c r="AD75" s="57">
        <v>75</v>
      </c>
      <c r="AE75" s="57">
        <v>75</v>
      </c>
      <c r="AF75" s="57">
        <v>80</v>
      </c>
      <c r="AG75" s="57">
        <v>85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9">
        <v>1350000</v>
      </c>
      <c r="BA75" s="59">
        <v>1739000</v>
      </c>
      <c r="BB75" s="57">
        <v>0</v>
      </c>
      <c r="BC75" s="59">
        <v>2080000</v>
      </c>
      <c r="BD75" s="57">
        <v>0</v>
      </c>
      <c r="BE75" s="57">
        <v>0</v>
      </c>
      <c r="BF75" s="57">
        <v>0</v>
      </c>
      <c r="BG75" s="57">
        <v>0</v>
      </c>
      <c r="BH75" s="59">
        <v>117720</v>
      </c>
      <c r="BI75" s="59">
        <v>285072</v>
      </c>
      <c r="BJ75" s="59">
        <v>50000</v>
      </c>
      <c r="BK75" s="59">
        <v>70000</v>
      </c>
      <c r="BL75" s="57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9">
        <v>1196365</v>
      </c>
      <c r="BU75" s="59">
        <v>1046110</v>
      </c>
      <c r="BV75" s="59">
        <v>280000</v>
      </c>
      <c r="BW75" s="59">
        <v>770000</v>
      </c>
      <c r="BX75" s="59">
        <v>41010</v>
      </c>
      <c r="BY75" s="59">
        <v>30268</v>
      </c>
      <c r="BZ75" s="59">
        <v>4000</v>
      </c>
      <c r="CA75" s="59">
        <v>26000</v>
      </c>
      <c r="CB75" s="59"/>
      <c r="CC75" s="59"/>
      <c r="CD75" s="59">
        <v>3340569</v>
      </c>
      <c r="CE75" s="59">
        <v>3357000</v>
      </c>
      <c r="CF75" s="59">
        <v>3515000</v>
      </c>
      <c r="CG75" s="57">
        <v>0</v>
      </c>
      <c r="CH75" s="57">
        <v>0</v>
      </c>
      <c r="CI75" s="57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7">
        <v>0</v>
      </c>
      <c r="CP75" s="59">
        <v>501704</v>
      </c>
      <c r="CQ75" s="59">
        <v>530439</v>
      </c>
      <c r="CR75" s="59">
        <v>30000</v>
      </c>
      <c r="CS75" s="59">
        <v>140000</v>
      </c>
      <c r="CT75" s="60">
        <v>3879000</v>
      </c>
      <c r="CU75" s="60">
        <v>140000</v>
      </c>
      <c r="CV75" s="60">
        <v>140000</v>
      </c>
      <c r="CW75" s="60">
        <v>140000</v>
      </c>
      <c r="CX75" s="59">
        <v>7778430</v>
      </c>
      <c r="CY75" s="59">
        <v>8096807</v>
      </c>
      <c r="CZ75" s="59">
        <v>8010000</v>
      </c>
      <c r="DA75" s="59">
        <v>1350000</v>
      </c>
      <c r="DB75" s="59">
        <v>1739000</v>
      </c>
      <c r="DC75" s="59">
        <v>2080000</v>
      </c>
      <c r="DD75" s="59">
        <v>2218000</v>
      </c>
      <c r="DE75" s="61">
        <v>2361000</v>
      </c>
      <c r="DF75" s="62" t="s">
        <v>854</v>
      </c>
      <c r="DG75" s="63">
        <f>AE75</f>
        <v>75</v>
      </c>
      <c r="DH75" s="64">
        <v>110000</v>
      </c>
      <c r="DI75" s="65">
        <f>DH75</f>
        <v>110000</v>
      </c>
      <c r="DJ75" s="66">
        <f t="shared" si="18"/>
        <v>8250000</v>
      </c>
      <c r="DK75" s="66">
        <f t="shared" si="19"/>
        <v>8250000</v>
      </c>
      <c r="DL75" s="66">
        <f t="shared" si="20"/>
        <v>8250000</v>
      </c>
      <c r="DM75" s="67">
        <f t="shared" si="21"/>
        <v>1650000</v>
      </c>
      <c r="DN75" s="68" t="s">
        <v>919</v>
      </c>
      <c r="DO75" s="63"/>
      <c r="DP75" s="50"/>
      <c r="DQ75" s="50"/>
      <c r="DR75" s="50"/>
      <c r="DS75" s="50"/>
      <c r="DT75" s="50"/>
      <c r="DU75" s="50"/>
      <c r="DV75" s="70" t="s">
        <v>12</v>
      </c>
      <c r="DW75" s="70"/>
      <c r="DX75" s="78">
        <v>528000</v>
      </c>
    </row>
    <row r="76" spans="1:128" ht="38.25" customHeight="1">
      <c r="A76" s="3" t="s">
        <v>832</v>
      </c>
      <c r="B76" s="99" t="s">
        <v>833</v>
      </c>
      <c r="C76" s="99" t="s">
        <v>834</v>
      </c>
      <c r="D76" s="100" t="s">
        <v>835</v>
      </c>
      <c r="E76" s="101" t="s">
        <v>836</v>
      </c>
      <c r="F76" s="102">
        <v>39083</v>
      </c>
      <c r="G76" s="101" t="s">
        <v>505</v>
      </c>
      <c r="H76" s="101" t="s">
        <v>506</v>
      </c>
      <c r="I76" s="101" t="s">
        <v>516</v>
      </c>
      <c r="J76" s="101" t="s">
        <v>533</v>
      </c>
      <c r="K76" s="101" t="s">
        <v>534</v>
      </c>
      <c r="L76" s="101" t="s">
        <v>535</v>
      </c>
      <c r="M76" s="103">
        <v>0</v>
      </c>
      <c r="N76" s="103">
        <v>0</v>
      </c>
      <c r="O76" s="103">
        <v>0</v>
      </c>
      <c r="P76" s="103">
        <v>0</v>
      </c>
      <c r="Q76" s="103">
        <v>1.6</v>
      </c>
      <c r="R76" s="103">
        <v>0.8</v>
      </c>
      <c r="S76" s="103">
        <v>0</v>
      </c>
      <c r="T76" s="103">
        <v>0</v>
      </c>
      <c r="U76" s="103"/>
      <c r="V76" s="103">
        <f t="shared" si="14"/>
        <v>2.4000000000000004</v>
      </c>
      <c r="W76" s="103">
        <f t="shared" si="15"/>
        <v>1.6</v>
      </c>
      <c r="X76" s="103">
        <f t="shared" si="16"/>
        <v>0.8</v>
      </c>
      <c r="Y76" s="104">
        <f t="shared" si="17"/>
        <v>33.33333333333333</v>
      </c>
      <c r="Z76" s="103">
        <v>300</v>
      </c>
      <c r="AA76" s="103">
        <v>300</v>
      </c>
      <c r="AB76" s="103">
        <v>300</v>
      </c>
      <c r="AC76" s="103">
        <v>300</v>
      </c>
      <c r="AD76" s="103"/>
      <c r="AE76" s="103"/>
      <c r="AF76" s="103"/>
      <c r="AG76" s="103"/>
      <c r="AH76" s="103"/>
      <c r="AI76" s="103"/>
      <c r="AJ76" s="103"/>
      <c r="AK76" s="103"/>
      <c r="AL76" s="105">
        <v>1245</v>
      </c>
      <c r="AM76" s="105">
        <v>1250</v>
      </c>
      <c r="AN76" s="105">
        <v>1250</v>
      </c>
      <c r="AO76" s="105">
        <v>1250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5">
        <v>25000</v>
      </c>
      <c r="BA76" s="105">
        <v>47000</v>
      </c>
      <c r="BB76" s="103">
        <v>0</v>
      </c>
      <c r="BC76" s="105">
        <v>160000</v>
      </c>
      <c r="BD76" s="103">
        <v>0</v>
      </c>
      <c r="BE76" s="103">
        <v>0</v>
      </c>
      <c r="BF76" s="103">
        <v>0</v>
      </c>
      <c r="BG76" s="103">
        <v>0</v>
      </c>
      <c r="BH76" s="105">
        <v>20000</v>
      </c>
      <c r="BI76" s="105">
        <v>25000</v>
      </c>
      <c r="BJ76" s="103">
        <v>0</v>
      </c>
      <c r="BK76" s="105">
        <v>60000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>
        <v>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0</v>
      </c>
      <c r="CB76" s="103"/>
      <c r="CC76" s="103"/>
      <c r="CD76" s="105">
        <v>900000</v>
      </c>
      <c r="CE76" s="105">
        <v>1008000</v>
      </c>
      <c r="CF76" s="105">
        <v>856000</v>
      </c>
      <c r="CG76" s="103">
        <v>0</v>
      </c>
      <c r="CH76" s="103">
        <v>0</v>
      </c>
      <c r="CI76" s="103">
        <v>0</v>
      </c>
      <c r="CJ76" s="103">
        <v>0</v>
      </c>
      <c r="CK76" s="103">
        <v>0</v>
      </c>
      <c r="CL76" s="103">
        <v>0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6">
        <v>856000</v>
      </c>
      <c r="CU76" s="107">
        <v>0</v>
      </c>
      <c r="CV76" s="107">
        <v>0</v>
      </c>
      <c r="CW76" s="107">
        <v>0</v>
      </c>
      <c r="CX76" s="105">
        <v>945000</v>
      </c>
      <c r="CY76" s="105">
        <v>1080000</v>
      </c>
      <c r="CZ76" s="105">
        <v>1076000</v>
      </c>
      <c r="DA76" s="105">
        <v>25000</v>
      </c>
      <c r="DB76" s="105">
        <v>47000</v>
      </c>
      <c r="DC76" s="105">
        <v>160000</v>
      </c>
      <c r="DD76" s="105">
        <v>165000</v>
      </c>
      <c r="DE76" s="108">
        <v>169000</v>
      </c>
      <c r="DF76" s="109" t="s">
        <v>855</v>
      </c>
      <c r="DG76" s="110">
        <f>V76</f>
        <v>2.4000000000000004</v>
      </c>
      <c r="DH76" s="111">
        <v>300000</v>
      </c>
      <c r="DI76" s="112">
        <f>DH76-(DH76*0.1)</f>
        <v>270000</v>
      </c>
      <c r="DJ76" s="113">
        <f t="shared" si="18"/>
        <v>648000.0000000001</v>
      </c>
      <c r="DK76" s="113">
        <f t="shared" si="19"/>
        <v>648000.0000000001</v>
      </c>
      <c r="DL76" s="113">
        <f t="shared" si="20"/>
        <v>648000.0000000001</v>
      </c>
      <c r="DM76" s="114">
        <f t="shared" si="21"/>
        <v>129600.00000000003</v>
      </c>
      <c r="DN76" s="110" t="s">
        <v>910</v>
      </c>
      <c r="DO76" s="115">
        <f>AM76/(W76*2080)</f>
        <v>0.37560096153846156</v>
      </c>
      <c r="DP76" s="50" t="s">
        <v>875</v>
      </c>
      <c r="DQ76" s="50"/>
      <c r="DR76" s="50"/>
      <c r="DS76" s="50"/>
      <c r="DT76" s="50"/>
      <c r="DU76" s="50"/>
      <c r="DV76" s="116" t="s">
        <v>12</v>
      </c>
      <c r="DW76" s="116"/>
      <c r="DX76" s="117">
        <v>0</v>
      </c>
    </row>
    <row r="77" spans="2:128" ht="12.75">
      <c r="B77" s="118" t="s">
        <v>16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30">
        <f>SUM(DM4:DM76)</f>
        <v>40436754</v>
      </c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191">
        <f>SUM(DX4:DX76)</f>
        <v>2030000</v>
      </c>
    </row>
    <row r="78" spans="116:117" ht="12.75">
      <c r="DL78" s="4"/>
      <c r="DM78" s="5"/>
    </row>
    <row r="79" ht="12.75">
      <c r="DV79" s="9"/>
    </row>
    <row r="80" ht="12.75">
      <c r="DM80" s="1" t="s">
        <v>15</v>
      </c>
    </row>
  </sheetData>
  <sheetProtection/>
  <autoFilter ref="DV3:DX77"/>
  <printOptions/>
  <pageMargins left="0" right="0" top="0.5905511811023623" bottom="0.3937007874015748" header="0.31496062992125984" footer="0.11811023622047245"/>
  <pageSetup fitToHeight="7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57421875" style="0" customWidth="1"/>
    <col min="2" max="2" width="28.28125" style="174" customWidth="1"/>
    <col min="3" max="3" width="36.28125" style="174" customWidth="1"/>
    <col min="4" max="4" width="28.57421875" style="174" customWidth="1"/>
    <col min="5" max="5" width="12.57421875" style="0" customWidth="1"/>
    <col min="6" max="6" width="13.140625" style="0" customWidth="1"/>
    <col min="7" max="7" width="13.28125" style="0" customWidth="1"/>
    <col min="8" max="8" width="12.8515625" style="0" customWidth="1"/>
    <col min="9" max="9" width="11.7109375" style="0" customWidth="1"/>
    <col min="10" max="10" width="14.28125" style="0" customWidth="1"/>
    <col min="11" max="11" width="14.140625" style="0" bestFit="1" customWidth="1"/>
  </cols>
  <sheetData>
    <row r="1" ht="13.5" thickBot="1">
      <c r="K1" s="187" t="s">
        <v>390</v>
      </c>
    </row>
    <row r="2" spans="1:11" ht="51.75" thickBot="1">
      <c r="A2" s="190" t="s">
        <v>412</v>
      </c>
      <c r="B2" s="128" t="s">
        <v>394</v>
      </c>
      <c r="C2" s="128" t="s">
        <v>395</v>
      </c>
      <c r="D2" s="128" t="s">
        <v>396</v>
      </c>
      <c r="E2" s="128" t="s">
        <v>473</v>
      </c>
      <c r="F2" s="128" t="s">
        <v>474</v>
      </c>
      <c r="G2" s="128" t="s">
        <v>496</v>
      </c>
      <c r="H2" s="128" t="s">
        <v>497</v>
      </c>
      <c r="I2" s="128" t="s">
        <v>17</v>
      </c>
      <c r="J2" s="128" t="s">
        <v>18</v>
      </c>
      <c r="K2" s="129" t="s">
        <v>387</v>
      </c>
    </row>
    <row r="3" spans="1:11" ht="12.75">
      <c r="A3" s="24">
        <v>1408443</v>
      </c>
      <c r="B3" s="175" t="s">
        <v>19</v>
      </c>
      <c r="C3" s="168" t="s">
        <v>574</v>
      </c>
      <c r="D3" s="168" t="s">
        <v>508</v>
      </c>
      <c r="E3" s="12">
        <v>274000</v>
      </c>
      <c r="F3" s="12">
        <v>297000</v>
      </c>
      <c r="G3" s="12">
        <v>497200</v>
      </c>
      <c r="H3" s="12">
        <v>1632670</v>
      </c>
      <c r="I3" s="11">
        <v>0</v>
      </c>
      <c r="J3" s="12">
        <v>-450000</v>
      </c>
      <c r="K3" s="13">
        <v>300000</v>
      </c>
    </row>
    <row r="4" spans="1:11" ht="25.5">
      <c r="A4" s="25">
        <v>6468572</v>
      </c>
      <c r="B4" s="176" t="s">
        <v>20</v>
      </c>
      <c r="C4" s="158" t="s">
        <v>21</v>
      </c>
      <c r="D4" s="158" t="s">
        <v>22</v>
      </c>
      <c r="E4" s="15">
        <v>412000</v>
      </c>
      <c r="F4" s="14">
        <v>0</v>
      </c>
      <c r="G4" s="15">
        <v>77200</v>
      </c>
      <c r="H4" s="15">
        <v>333806</v>
      </c>
      <c r="I4" s="14">
        <v>0</v>
      </c>
      <c r="J4" s="15">
        <v>-470000</v>
      </c>
      <c r="K4" s="16">
        <v>0</v>
      </c>
    </row>
    <row r="5" spans="1:11" ht="25.5">
      <c r="A5" s="25">
        <v>9122659</v>
      </c>
      <c r="B5" s="176" t="s">
        <v>23</v>
      </c>
      <c r="C5" s="158" t="s">
        <v>24</v>
      </c>
      <c r="D5" s="158" t="s">
        <v>25</v>
      </c>
      <c r="E5" s="15">
        <v>990000</v>
      </c>
      <c r="F5" s="14">
        <v>0</v>
      </c>
      <c r="G5" s="15">
        <v>350000</v>
      </c>
      <c r="H5" s="15">
        <v>385000</v>
      </c>
      <c r="I5" s="15">
        <v>285000</v>
      </c>
      <c r="J5" s="15">
        <v>-90000</v>
      </c>
      <c r="K5" s="16">
        <v>0</v>
      </c>
    </row>
    <row r="6" spans="1:11" ht="12.75">
      <c r="A6" s="25">
        <v>9428197</v>
      </c>
      <c r="B6" s="176" t="s">
        <v>26</v>
      </c>
      <c r="C6" s="158" t="s">
        <v>27</v>
      </c>
      <c r="D6" s="158" t="s">
        <v>28</v>
      </c>
      <c r="E6" s="15">
        <v>256000</v>
      </c>
      <c r="F6" s="14">
        <v>0</v>
      </c>
      <c r="G6" s="14">
        <v>0</v>
      </c>
      <c r="H6" s="15">
        <v>220000</v>
      </c>
      <c r="I6" s="14">
        <v>0</v>
      </c>
      <c r="J6" s="15">
        <v>-256000</v>
      </c>
      <c r="K6" s="16">
        <v>0</v>
      </c>
    </row>
    <row r="7" spans="1:11" ht="12.75">
      <c r="A7" s="25">
        <v>3202836</v>
      </c>
      <c r="B7" s="176" t="s">
        <v>29</v>
      </c>
      <c r="C7" s="158" t="s">
        <v>30</v>
      </c>
      <c r="D7" s="158" t="s">
        <v>31</v>
      </c>
      <c r="E7" s="15">
        <v>459000</v>
      </c>
      <c r="F7" s="15">
        <v>523000</v>
      </c>
      <c r="G7" s="14">
        <v>0</v>
      </c>
      <c r="H7" s="15">
        <v>222860</v>
      </c>
      <c r="I7" s="15">
        <v>53000</v>
      </c>
      <c r="J7" s="15">
        <v>110000</v>
      </c>
      <c r="K7" s="16">
        <v>0</v>
      </c>
    </row>
    <row r="8" spans="1:11" ht="12.75">
      <c r="A8" s="25">
        <v>8004178</v>
      </c>
      <c r="B8" s="176" t="s">
        <v>514</v>
      </c>
      <c r="C8" s="158" t="s">
        <v>515</v>
      </c>
      <c r="D8" s="158" t="s">
        <v>517</v>
      </c>
      <c r="E8" s="15">
        <v>2306000</v>
      </c>
      <c r="F8" s="15">
        <v>2306000</v>
      </c>
      <c r="G8" s="15">
        <v>573700</v>
      </c>
      <c r="H8" s="15">
        <v>614252</v>
      </c>
      <c r="I8" s="15">
        <v>581000</v>
      </c>
      <c r="J8" s="15">
        <v>10000</v>
      </c>
      <c r="K8" s="16">
        <v>0</v>
      </c>
    </row>
    <row r="9" spans="1:11" ht="12.75">
      <c r="A9" s="25">
        <v>3009554</v>
      </c>
      <c r="B9" s="176" t="s">
        <v>514</v>
      </c>
      <c r="C9" s="158" t="s">
        <v>32</v>
      </c>
      <c r="D9" s="158" t="s">
        <v>33</v>
      </c>
      <c r="E9" s="15">
        <v>464000</v>
      </c>
      <c r="F9" s="15">
        <v>454000</v>
      </c>
      <c r="G9" s="15">
        <v>95300</v>
      </c>
      <c r="H9" s="15">
        <v>103498</v>
      </c>
      <c r="I9" s="15">
        <v>100000</v>
      </c>
      <c r="J9" s="14">
        <v>-5000</v>
      </c>
      <c r="K9" s="16">
        <v>0</v>
      </c>
    </row>
    <row r="10" spans="1:11" ht="25.5">
      <c r="A10" s="25">
        <v>4851969</v>
      </c>
      <c r="B10" s="176" t="s">
        <v>34</v>
      </c>
      <c r="C10" s="158" t="s">
        <v>35</v>
      </c>
      <c r="D10" s="158" t="s">
        <v>36</v>
      </c>
      <c r="E10" s="15">
        <v>240000</v>
      </c>
      <c r="F10" s="15">
        <v>239000</v>
      </c>
      <c r="G10" s="15">
        <v>770000</v>
      </c>
      <c r="H10" s="15">
        <v>909915</v>
      </c>
      <c r="I10" s="15">
        <v>160000</v>
      </c>
      <c r="J10" s="15">
        <v>-600000</v>
      </c>
      <c r="K10" s="16">
        <v>0</v>
      </c>
    </row>
    <row r="11" spans="1:11" ht="25.5">
      <c r="A11" s="25">
        <v>8941598</v>
      </c>
      <c r="B11" s="176" t="s">
        <v>37</v>
      </c>
      <c r="C11" s="158" t="s">
        <v>38</v>
      </c>
      <c r="D11" s="158" t="s">
        <v>39</v>
      </c>
      <c r="E11" s="15">
        <v>3000000</v>
      </c>
      <c r="F11" s="15">
        <v>2972000</v>
      </c>
      <c r="G11" s="14">
        <v>0</v>
      </c>
      <c r="H11" s="15">
        <v>1500000</v>
      </c>
      <c r="I11" s="14">
        <v>0</v>
      </c>
      <c r="J11" s="15">
        <v>-8000</v>
      </c>
      <c r="K11" s="16">
        <v>0</v>
      </c>
    </row>
    <row r="12" spans="1:11" ht="25.5">
      <c r="A12" s="25">
        <v>9924510</v>
      </c>
      <c r="B12" s="176" t="s">
        <v>37</v>
      </c>
      <c r="C12" s="158" t="s">
        <v>37</v>
      </c>
      <c r="D12" s="158" t="s">
        <v>39</v>
      </c>
      <c r="E12" s="15">
        <v>6000000</v>
      </c>
      <c r="F12" s="15">
        <v>5302000</v>
      </c>
      <c r="G12" s="14">
        <v>0</v>
      </c>
      <c r="H12" s="15">
        <v>1200000</v>
      </c>
      <c r="I12" s="14">
        <v>0</v>
      </c>
      <c r="J12" s="15">
        <v>-700000</v>
      </c>
      <c r="K12" s="16">
        <v>0</v>
      </c>
    </row>
    <row r="13" spans="1:11" ht="25.5">
      <c r="A13" s="25">
        <v>4776459</v>
      </c>
      <c r="B13" s="176" t="s">
        <v>40</v>
      </c>
      <c r="C13" s="158" t="s">
        <v>40</v>
      </c>
      <c r="D13" s="158" t="s">
        <v>39</v>
      </c>
      <c r="E13" s="15">
        <v>1552000</v>
      </c>
      <c r="F13" s="14">
        <v>0</v>
      </c>
      <c r="G13" s="14">
        <v>0</v>
      </c>
      <c r="H13" s="15">
        <v>1300000</v>
      </c>
      <c r="I13" s="14">
        <v>0</v>
      </c>
      <c r="J13" s="15">
        <v>-1552000</v>
      </c>
      <c r="K13" s="16">
        <v>0</v>
      </c>
    </row>
    <row r="14" spans="1:11" ht="38.25">
      <c r="A14" s="25">
        <v>1112573</v>
      </c>
      <c r="B14" s="176" t="s">
        <v>41</v>
      </c>
      <c r="C14" s="158" t="s">
        <v>42</v>
      </c>
      <c r="D14" s="158" t="s">
        <v>43</v>
      </c>
      <c r="E14" s="14">
        <v>0</v>
      </c>
      <c r="F14" s="14">
        <v>0</v>
      </c>
      <c r="G14" s="14">
        <v>0</v>
      </c>
      <c r="H14" s="15">
        <v>220054</v>
      </c>
      <c r="I14" s="14">
        <v>0</v>
      </c>
      <c r="J14" s="14">
        <v>0</v>
      </c>
      <c r="K14" s="16">
        <v>0</v>
      </c>
    </row>
    <row r="15" spans="1:11" ht="25.5">
      <c r="A15" s="25">
        <v>4385424</v>
      </c>
      <c r="B15" s="176" t="s">
        <v>531</v>
      </c>
      <c r="C15" s="158" t="s">
        <v>44</v>
      </c>
      <c r="D15" s="158" t="s">
        <v>22</v>
      </c>
      <c r="E15" s="15">
        <v>300000</v>
      </c>
      <c r="F15" s="15">
        <v>1028000</v>
      </c>
      <c r="G15" s="15">
        <v>175800</v>
      </c>
      <c r="H15" s="15">
        <v>857060</v>
      </c>
      <c r="I15" s="15">
        <v>190000</v>
      </c>
      <c r="J15" s="15">
        <v>700000</v>
      </c>
      <c r="K15" s="16">
        <v>0</v>
      </c>
    </row>
    <row r="16" spans="1:11" ht="25.5">
      <c r="A16" s="25">
        <v>1500866</v>
      </c>
      <c r="B16" s="176" t="s">
        <v>539</v>
      </c>
      <c r="C16" s="158" t="s">
        <v>45</v>
      </c>
      <c r="D16" s="158" t="s">
        <v>517</v>
      </c>
      <c r="E16" s="15">
        <v>3203000</v>
      </c>
      <c r="F16" s="15">
        <v>3523000</v>
      </c>
      <c r="G16" s="15">
        <v>676000</v>
      </c>
      <c r="H16" s="15">
        <v>591000</v>
      </c>
      <c r="I16" s="15">
        <v>591000</v>
      </c>
      <c r="J16" s="15">
        <v>220000</v>
      </c>
      <c r="K16" s="16">
        <v>0</v>
      </c>
    </row>
    <row r="17" spans="1:11" ht="12.75">
      <c r="A17" s="25">
        <v>5192117</v>
      </c>
      <c r="B17" s="176" t="s">
        <v>539</v>
      </c>
      <c r="C17" s="158" t="s">
        <v>559</v>
      </c>
      <c r="D17" s="158" t="s">
        <v>517</v>
      </c>
      <c r="E17" s="15">
        <v>738000</v>
      </c>
      <c r="F17" s="15">
        <v>738000</v>
      </c>
      <c r="G17" s="15">
        <v>690000</v>
      </c>
      <c r="H17" s="15">
        <v>725000</v>
      </c>
      <c r="I17" s="15">
        <v>59000</v>
      </c>
      <c r="J17" s="15">
        <v>-650000</v>
      </c>
      <c r="K17" s="16">
        <v>0</v>
      </c>
    </row>
    <row r="18" spans="1:11" ht="25.5">
      <c r="A18" s="25">
        <v>1980929</v>
      </c>
      <c r="B18" s="176" t="s">
        <v>539</v>
      </c>
      <c r="C18" s="158" t="s">
        <v>46</v>
      </c>
      <c r="D18" s="158" t="s">
        <v>22</v>
      </c>
      <c r="E18" s="15">
        <v>1680000</v>
      </c>
      <c r="F18" s="15">
        <v>1680000</v>
      </c>
      <c r="G18" s="15">
        <v>318700</v>
      </c>
      <c r="H18" s="15">
        <v>1349000</v>
      </c>
      <c r="I18" s="15">
        <v>360000</v>
      </c>
      <c r="J18" s="15">
        <v>50000</v>
      </c>
      <c r="K18" s="17">
        <v>300000</v>
      </c>
    </row>
    <row r="19" spans="1:11" ht="12.75">
      <c r="A19" s="25">
        <v>8168193</v>
      </c>
      <c r="B19" s="176" t="s">
        <v>539</v>
      </c>
      <c r="C19" s="158" t="s">
        <v>47</v>
      </c>
      <c r="D19" s="158" t="s">
        <v>48</v>
      </c>
      <c r="E19" s="15">
        <v>2908000</v>
      </c>
      <c r="F19" s="15">
        <v>2648000</v>
      </c>
      <c r="G19" s="14">
        <v>0</v>
      </c>
      <c r="H19" s="15">
        <v>700000</v>
      </c>
      <c r="I19" s="15">
        <v>400000</v>
      </c>
      <c r="J19" s="15">
        <v>-800000</v>
      </c>
      <c r="K19" s="17">
        <v>500000</v>
      </c>
    </row>
    <row r="20" spans="1:11" ht="25.5">
      <c r="A20" s="25">
        <v>6879970</v>
      </c>
      <c r="B20" s="176" t="s">
        <v>539</v>
      </c>
      <c r="C20" s="158" t="s">
        <v>555</v>
      </c>
      <c r="D20" s="158" t="s">
        <v>556</v>
      </c>
      <c r="E20" s="15">
        <v>1241000</v>
      </c>
      <c r="F20" s="15">
        <v>1241000</v>
      </c>
      <c r="G20" s="15">
        <v>501800</v>
      </c>
      <c r="H20" s="15">
        <v>714000</v>
      </c>
      <c r="I20" s="15">
        <v>273000</v>
      </c>
      <c r="J20" s="15">
        <v>-230000</v>
      </c>
      <c r="K20" s="16">
        <v>0</v>
      </c>
    </row>
    <row r="21" spans="1:11" ht="25.5">
      <c r="A21" s="25">
        <v>8140618</v>
      </c>
      <c r="B21" s="176" t="s">
        <v>539</v>
      </c>
      <c r="C21" s="158" t="s">
        <v>544</v>
      </c>
      <c r="D21" s="158" t="s">
        <v>508</v>
      </c>
      <c r="E21" s="15">
        <v>311000</v>
      </c>
      <c r="F21" s="15">
        <v>342000</v>
      </c>
      <c r="G21" s="15">
        <v>68100</v>
      </c>
      <c r="H21" s="15">
        <v>374000</v>
      </c>
      <c r="I21" s="15">
        <v>67000</v>
      </c>
      <c r="J21" s="15">
        <v>30000</v>
      </c>
      <c r="K21" s="16">
        <v>0</v>
      </c>
    </row>
    <row r="22" spans="1:11" ht="12.75">
      <c r="A22" s="25">
        <v>3700404</v>
      </c>
      <c r="B22" s="176" t="s">
        <v>539</v>
      </c>
      <c r="C22" s="158" t="s">
        <v>50</v>
      </c>
      <c r="D22" s="158" t="s">
        <v>551</v>
      </c>
      <c r="E22" s="15">
        <v>2144000</v>
      </c>
      <c r="F22" s="15">
        <v>2144000</v>
      </c>
      <c r="G22" s="15">
        <v>676700</v>
      </c>
      <c r="H22" s="15">
        <v>889000</v>
      </c>
      <c r="I22" s="15">
        <v>546000</v>
      </c>
      <c r="J22" s="14">
        <v>-80000</v>
      </c>
      <c r="K22" s="16">
        <v>0</v>
      </c>
    </row>
    <row r="23" spans="1:11" ht="12.75">
      <c r="A23" s="25">
        <v>8557627</v>
      </c>
      <c r="B23" s="176" t="s">
        <v>539</v>
      </c>
      <c r="C23" s="158" t="s">
        <v>51</v>
      </c>
      <c r="D23" s="158" t="s">
        <v>52</v>
      </c>
      <c r="E23" s="15">
        <v>1189000</v>
      </c>
      <c r="F23" s="15">
        <v>1011000</v>
      </c>
      <c r="G23" s="15">
        <v>208600</v>
      </c>
      <c r="H23" s="15">
        <v>496000</v>
      </c>
      <c r="I23" s="15">
        <v>250000</v>
      </c>
      <c r="J23" s="14">
        <v>0</v>
      </c>
      <c r="K23" s="17">
        <v>300000</v>
      </c>
    </row>
    <row r="24" spans="1:11" ht="12.75">
      <c r="A24" s="25">
        <v>1457478</v>
      </c>
      <c r="B24" s="176" t="s">
        <v>539</v>
      </c>
      <c r="C24" s="158" t="s">
        <v>53</v>
      </c>
      <c r="D24" s="158" t="s">
        <v>525</v>
      </c>
      <c r="E24" s="15">
        <v>624000</v>
      </c>
      <c r="F24" s="15">
        <v>686000</v>
      </c>
      <c r="G24" s="15">
        <v>165300</v>
      </c>
      <c r="H24" s="15">
        <v>399000</v>
      </c>
      <c r="I24" s="15">
        <v>167000</v>
      </c>
      <c r="J24" s="15">
        <v>60000</v>
      </c>
      <c r="K24" s="16">
        <v>0</v>
      </c>
    </row>
    <row r="25" spans="1:11" ht="25.5">
      <c r="A25" s="25">
        <v>7966860</v>
      </c>
      <c r="B25" s="176" t="s">
        <v>563</v>
      </c>
      <c r="C25" s="158" t="s">
        <v>567</v>
      </c>
      <c r="D25" s="158" t="s">
        <v>22</v>
      </c>
      <c r="E25" s="15">
        <v>827000</v>
      </c>
      <c r="F25" s="15">
        <v>827000</v>
      </c>
      <c r="G25" s="15">
        <v>180000</v>
      </c>
      <c r="H25" s="15">
        <v>111000</v>
      </c>
      <c r="I25" s="14">
        <v>0</v>
      </c>
      <c r="J25" s="15">
        <v>-180000</v>
      </c>
      <c r="K25" s="17">
        <v>110000</v>
      </c>
    </row>
    <row r="26" spans="1:11" ht="12.75">
      <c r="A26" s="25">
        <v>8483647</v>
      </c>
      <c r="B26" s="176" t="s">
        <v>573</v>
      </c>
      <c r="C26" s="158" t="s">
        <v>54</v>
      </c>
      <c r="D26" s="158" t="s">
        <v>508</v>
      </c>
      <c r="E26" s="15">
        <v>2748000</v>
      </c>
      <c r="F26" s="15">
        <v>2966000</v>
      </c>
      <c r="G26" s="15">
        <v>690800</v>
      </c>
      <c r="H26" s="15">
        <v>959210</v>
      </c>
      <c r="I26" s="15">
        <v>950000</v>
      </c>
      <c r="J26" s="15">
        <v>200000</v>
      </c>
      <c r="K26" s="16">
        <v>0</v>
      </c>
    </row>
    <row r="27" spans="1:11" ht="12.75">
      <c r="A27" s="25">
        <v>8759757</v>
      </c>
      <c r="B27" s="176" t="s">
        <v>573</v>
      </c>
      <c r="C27" s="158" t="s">
        <v>55</v>
      </c>
      <c r="D27" s="158" t="s">
        <v>22</v>
      </c>
      <c r="E27" s="15">
        <v>1407000</v>
      </c>
      <c r="F27" s="15">
        <v>1407000</v>
      </c>
      <c r="G27" s="15">
        <v>498300</v>
      </c>
      <c r="H27" s="15">
        <v>758751</v>
      </c>
      <c r="I27" s="15">
        <v>360000</v>
      </c>
      <c r="J27" s="15">
        <v>-120000</v>
      </c>
      <c r="K27" s="16">
        <v>0</v>
      </c>
    </row>
    <row r="28" spans="1:11" ht="38.25">
      <c r="A28" s="25">
        <v>6970419</v>
      </c>
      <c r="B28" s="176" t="s">
        <v>56</v>
      </c>
      <c r="C28" s="158" t="s">
        <v>57</v>
      </c>
      <c r="D28" s="158" t="s">
        <v>533</v>
      </c>
      <c r="E28" s="15">
        <v>2700000</v>
      </c>
      <c r="F28" s="15">
        <v>2295000</v>
      </c>
      <c r="G28" s="14">
        <v>0</v>
      </c>
      <c r="H28" s="15">
        <v>500000</v>
      </c>
      <c r="I28" s="15">
        <v>170000</v>
      </c>
      <c r="J28" s="15">
        <v>-230000</v>
      </c>
      <c r="K28" s="17">
        <v>100000</v>
      </c>
    </row>
    <row r="29" spans="1:11" ht="38.25">
      <c r="A29" s="25">
        <v>9864940</v>
      </c>
      <c r="B29" s="176" t="s">
        <v>578</v>
      </c>
      <c r="C29" s="158" t="s">
        <v>58</v>
      </c>
      <c r="D29" s="158" t="s">
        <v>28</v>
      </c>
      <c r="E29" s="15">
        <v>1383000</v>
      </c>
      <c r="F29" s="15">
        <v>1193000</v>
      </c>
      <c r="G29" s="15">
        <v>188300</v>
      </c>
      <c r="H29" s="15">
        <v>500000</v>
      </c>
      <c r="I29" s="15">
        <v>90000</v>
      </c>
      <c r="J29" s="15">
        <v>-300000</v>
      </c>
      <c r="K29" s="17">
        <v>200000</v>
      </c>
    </row>
    <row r="30" spans="1:11" ht="38.25">
      <c r="A30" s="25">
        <v>4319542</v>
      </c>
      <c r="B30" s="176" t="s">
        <v>578</v>
      </c>
      <c r="C30" s="158" t="s">
        <v>59</v>
      </c>
      <c r="D30" s="158" t="s">
        <v>43</v>
      </c>
      <c r="E30" s="15">
        <v>447000</v>
      </c>
      <c r="F30" s="15">
        <v>442000</v>
      </c>
      <c r="G30" s="15">
        <v>59500</v>
      </c>
      <c r="H30" s="15">
        <v>200100</v>
      </c>
      <c r="I30" s="15">
        <v>60000</v>
      </c>
      <c r="J30" s="14">
        <v>0</v>
      </c>
      <c r="K30" s="17">
        <v>60000</v>
      </c>
    </row>
    <row r="31" spans="1:11" ht="38.25">
      <c r="A31" s="25">
        <v>3397992</v>
      </c>
      <c r="B31" s="176" t="s">
        <v>578</v>
      </c>
      <c r="C31" s="158" t="s">
        <v>60</v>
      </c>
      <c r="D31" s="158" t="s">
        <v>22</v>
      </c>
      <c r="E31" s="15">
        <v>22000</v>
      </c>
      <c r="F31" s="15">
        <v>21000</v>
      </c>
      <c r="G31" s="15">
        <v>224600</v>
      </c>
      <c r="H31" s="15">
        <v>550000</v>
      </c>
      <c r="I31" s="15">
        <v>160000</v>
      </c>
      <c r="J31" s="15">
        <v>-60000</v>
      </c>
      <c r="K31" s="16">
        <v>0</v>
      </c>
    </row>
    <row r="32" spans="1:11" ht="38.25">
      <c r="A32" s="25">
        <v>3523407</v>
      </c>
      <c r="B32" s="176" t="s">
        <v>578</v>
      </c>
      <c r="C32" s="158" t="s">
        <v>61</v>
      </c>
      <c r="D32" s="158" t="s">
        <v>39</v>
      </c>
      <c r="E32" s="15">
        <v>7369000</v>
      </c>
      <c r="F32" s="15">
        <v>6028000</v>
      </c>
      <c r="G32" s="15">
        <v>279000</v>
      </c>
      <c r="H32" s="15">
        <v>1400000</v>
      </c>
      <c r="I32" s="15">
        <v>250000</v>
      </c>
      <c r="J32" s="15">
        <v>-1300000</v>
      </c>
      <c r="K32" s="17">
        <v>1000000</v>
      </c>
    </row>
    <row r="33" spans="1:11" ht="38.25">
      <c r="A33" s="25">
        <v>7472903</v>
      </c>
      <c r="B33" s="176" t="s">
        <v>578</v>
      </c>
      <c r="C33" s="158" t="s">
        <v>62</v>
      </c>
      <c r="D33" s="158" t="s">
        <v>63</v>
      </c>
      <c r="E33" s="15">
        <v>840000</v>
      </c>
      <c r="F33" s="15">
        <v>915000</v>
      </c>
      <c r="G33" s="15">
        <v>55800</v>
      </c>
      <c r="H33" s="15">
        <v>211100</v>
      </c>
      <c r="I33" s="15">
        <v>87000</v>
      </c>
      <c r="J33" s="15">
        <v>90000</v>
      </c>
      <c r="K33" s="16">
        <v>0</v>
      </c>
    </row>
    <row r="34" spans="1:11" ht="51">
      <c r="A34" s="25">
        <v>9897719</v>
      </c>
      <c r="B34" s="176" t="s">
        <v>64</v>
      </c>
      <c r="C34" s="158" t="s">
        <v>65</v>
      </c>
      <c r="D34" s="158" t="s">
        <v>28</v>
      </c>
      <c r="E34" s="15">
        <v>850000</v>
      </c>
      <c r="F34" s="15">
        <v>935000</v>
      </c>
      <c r="G34" s="15">
        <v>278800</v>
      </c>
      <c r="H34" s="15">
        <v>538541</v>
      </c>
      <c r="I34" s="15">
        <v>400000</v>
      </c>
      <c r="J34" s="15">
        <v>210000</v>
      </c>
      <c r="K34" s="16">
        <v>0</v>
      </c>
    </row>
    <row r="35" spans="1:11" ht="51">
      <c r="A35" s="25">
        <v>5094785</v>
      </c>
      <c r="B35" s="176" t="s">
        <v>64</v>
      </c>
      <c r="C35" s="158" t="s">
        <v>66</v>
      </c>
      <c r="D35" s="158" t="s">
        <v>508</v>
      </c>
      <c r="E35" s="15">
        <v>1401000</v>
      </c>
      <c r="F35" s="15">
        <v>1541000</v>
      </c>
      <c r="G35" s="15">
        <v>126400</v>
      </c>
      <c r="H35" s="15">
        <v>334549</v>
      </c>
      <c r="I35" s="15">
        <v>300000</v>
      </c>
      <c r="J35" s="15">
        <v>250000</v>
      </c>
      <c r="K35" s="16">
        <v>0</v>
      </c>
    </row>
    <row r="36" spans="1:11" ht="38.25">
      <c r="A36" s="25">
        <v>6964207</v>
      </c>
      <c r="B36" s="176" t="s">
        <v>67</v>
      </c>
      <c r="C36" s="158" t="s">
        <v>68</v>
      </c>
      <c r="D36" s="158" t="s">
        <v>69</v>
      </c>
      <c r="E36" s="15">
        <v>2514000</v>
      </c>
      <c r="F36" s="15">
        <v>2136000</v>
      </c>
      <c r="G36" s="14">
        <v>0</v>
      </c>
      <c r="H36" s="15">
        <v>470000</v>
      </c>
      <c r="I36" s="15">
        <v>170000</v>
      </c>
      <c r="J36" s="15">
        <v>-150000</v>
      </c>
      <c r="K36" s="17">
        <v>150000</v>
      </c>
    </row>
    <row r="37" spans="1:11" ht="25.5">
      <c r="A37" s="25">
        <v>6417961</v>
      </c>
      <c r="B37" s="176" t="s">
        <v>70</v>
      </c>
      <c r="C37" s="158" t="s">
        <v>71</v>
      </c>
      <c r="D37" s="158" t="s">
        <v>598</v>
      </c>
      <c r="E37" s="15">
        <v>662000</v>
      </c>
      <c r="F37" s="15">
        <v>902000</v>
      </c>
      <c r="G37" s="15">
        <v>121000</v>
      </c>
      <c r="H37" s="15">
        <v>199000</v>
      </c>
      <c r="I37" s="15">
        <v>199000</v>
      </c>
      <c r="J37" s="15">
        <v>370000</v>
      </c>
      <c r="K37" s="16">
        <v>0</v>
      </c>
    </row>
    <row r="38" spans="1:11" ht="12.75">
      <c r="A38" s="25">
        <v>4970864</v>
      </c>
      <c r="B38" s="176" t="s">
        <v>70</v>
      </c>
      <c r="C38" s="158" t="s">
        <v>593</v>
      </c>
      <c r="D38" s="158" t="s">
        <v>584</v>
      </c>
      <c r="E38" s="15">
        <v>2174000</v>
      </c>
      <c r="F38" s="15">
        <v>2110000</v>
      </c>
      <c r="G38" s="15">
        <v>276000</v>
      </c>
      <c r="H38" s="15">
        <v>300000</v>
      </c>
      <c r="I38" s="15">
        <v>300000</v>
      </c>
      <c r="J38" s="14">
        <v>0</v>
      </c>
      <c r="K38" s="16">
        <v>0</v>
      </c>
    </row>
    <row r="39" spans="1:11" ht="12.75">
      <c r="A39" s="25">
        <v>8396961</v>
      </c>
      <c r="B39" s="176" t="s">
        <v>70</v>
      </c>
      <c r="C39" s="158" t="s">
        <v>72</v>
      </c>
      <c r="D39" s="158" t="s">
        <v>22</v>
      </c>
      <c r="E39" s="15">
        <v>2533000</v>
      </c>
      <c r="F39" s="15">
        <v>2492000</v>
      </c>
      <c r="G39" s="15">
        <v>150000</v>
      </c>
      <c r="H39" s="15">
        <v>264000</v>
      </c>
      <c r="I39" s="15">
        <v>160000</v>
      </c>
      <c r="J39" s="14">
        <v>0</v>
      </c>
      <c r="K39" s="16">
        <v>0</v>
      </c>
    </row>
    <row r="40" spans="1:11" ht="38.25">
      <c r="A40" s="25">
        <v>4953393</v>
      </c>
      <c r="B40" s="176" t="s">
        <v>601</v>
      </c>
      <c r="C40" s="158" t="s">
        <v>73</v>
      </c>
      <c r="D40" s="158" t="s">
        <v>43</v>
      </c>
      <c r="E40" s="15">
        <v>203000</v>
      </c>
      <c r="F40" s="15">
        <v>203000</v>
      </c>
      <c r="G40" s="15">
        <v>67000</v>
      </c>
      <c r="H40" s="15">
        <v>625235</v>
      </c>
      <c r="I40" s="15">
        <v>140000</v>
      </c>
      <c r="J40" s="15">
        <v>70000</v>
      </c>
      <c r="K40" s="16">
        <v>0</v>
      </c>
    </row>
    <row r="41" spans="1:11" ht="25.5">
      <c r="A41" s="25">
        <v>1548974</v>
      </c>
      <c r="B41" s="176" t="s">
        <v>601</v>
      </c>
      <c r="C41" s="158" t="s">
        <v>73</v>
      </c>
      <c r="D41" s="158" t="s">
        <v>533</v>
      </c>
      <c r="E41" s="15">
        <v>237000</v>
      </c>
      <c r="F41" s="15">
        <v>237000</v>
      </c>
      <c r="G41" s="15">
        <v>67300</v>
      </c>
      <c r="H41" s="15">
        <v>580394</v>
      </c>
      <c r="I41" s="15">
        <v>85000</v>
      </c>
      <c r="J41" s="15">
        <v>20000</v>
      </c>
      <c r="K41" s="16">
        <v>0</v>
      </c>
    </row>
    <row r="42" spans="1:11" ht="25.5">
      <c r="A42" s="25">
        <v>6047302</v>
      </c>
      <c r="B42" s="176" t="s">
        <v>74</v>
      </c>
      <c r="C42" s="158" t="s">
        <v>72</v>
      </c>
      <c r="D42" s="158" t="s">
        <v>22</v>
      </c>
      <c r="E42" s="15">
        <v>83000</v>
      </c>
      <c r="F42" s="14">
        <v>0</v>
      </c>
      <c r="G42" s="14">
        <v>0</v>
      </c>
      <c r="H42" s="15">
        <v>95000</v>
      </c>
      <c r="I42" s="14">
        <v>0</v>
      </c>
      <c r="J42" s="15">
        <v>-83000</v>
      </c>
      <c r="K42" s="16">
        <v>0</v>
      </c>
    </row>
    <row r="43" spans="1:11" ht="25.5">
      <c r="A43" s="25">
        <v>1735129</v>
      </c>
      <c r="B43" s="176" t="s">
        <v>74</v>
      </c>
      <c r="C43" s="158" t="s">
        <v>75</v>
      </c>
      <c r="D43" s="158" t="s">
        <v>63</v>
      </c>
      <c r="E43" s="15">
        <v>68000</v>
      </c>
      <c r="F43" s="14">
        <v>0</v>
      </c>
      <c r="G43" s="14">
        <v>0</v>
      </c>
      <c r="H43" s="15">
        <v>84000</v>
      </c>
      <c r="I43" s="14">
        <v>0</v>
      </c>
      <c r="J43" s="15">
        <v>-68000</v>
      </c>
      <c r="K43" s="16">
        <v>0</v>
      </c>
    </row>
    <row r="44" spans="1:11" ht="38.25">
      <c r="A44" s="25">
        <v>9757493</v>
      </c>
      <c r="B44" s="176" t="s">
        <v>76</v>
      </c>
      <c r="C44" s="158" t="s">
        <v>77</v>
      </c>
      <c r="D44" s="158" t="s">
        <v>584</v>
      </c>
      <c r="E44" s="15">
        <v>1508000</v>
      </c>
      <c r="F44" s="15">
        <v>1471000</v>
      </c>
      <c r="G44" s="15">
        <v>600000</v>
      </c>
      <c r="H44" s="15">
        <v>700000</v>
      </c>
      <c r="I44" s="14">
        <v>0</v>
      </c>
      <c r="J44" s="15">
        <v>-700000</v>
      </c>
      <c r="K44" s="16">
        <v>0</v>
      </c>
    </row>
    <row r="45" spans="1:11" ht="12.75">
      <c r="A45" s="25">
        <v>3001594</v>
      </c>
      <c r="B45" s="176" t="s">
        <v>78</v>
      </c>
      <c r="C45" s="158" t="s">
        <v>78</v>
      </c>
      <c r="D45" s="158" t="s">
        <v>22</v>
      </c>
      <c r="E45" s="15">
        <v>2140000</v>
      </c>
      <c r="F45" s="15">
        <v>2293000</v>
      </c>
      <c r="G45" s="15">
        <v>372600</v>
      </c>
      <c r="H45" s="15">
        <v>755000</v>
      </c>
      <c r="I45" s="15">
        <v>300000</v>
      </c>
      <c r="J45" s="15">
        <v>70000</v>
      </c>
      <c r="K45" s="16">
        <v>0</v>
      </c>
    </row>
    <row r="46" spans="1:11" ht="12.75">
      <c r="A46" s="25">
        <v>1037610</v>
      </c>
      <c r="B46" s="176" t="s">
        <v>78</v>
      </c>
      <c r="C46" s="158" t="s">
        <v>78</v>
      </c>
      <c r="D46" s="158" t="s">
        <v>28</v>
      </c>
      <c r="E46" s="14">
        <v>0</v>
      </c>
      <c r="F46" s="14">
        <v>0</v>
      </c>
      <c r="G46" s="15">
        <v>443500</v>
      </c>
      <c r="H46" s="15">
        <v>500000</v>
      </c>
      <c r="I46" s="15">
        <v>130000</v>
      </c>
      <c r="J46" s="15">
        <v>-300000</v>
      </c>
      <c r="K46" s="17">
        <v>120000</v>
      </c>
    </row>
    <row r="47" spans="1:11" ht="51">
      <c r="A47" s="25" t="s">
        <v>79</v>
      </c>
      <c r="B47" s="176" t="s">
        <v>80</v>
      </c>
      <c r="C47" s="158" t="s">
        <v>81</v>
      </c>
      <c r="D47" s="158" t="s">
        <v>48</v>
      </c>
      <c r="E47" s="14">
        <v>0</v>
      </c>
      <c r="F47" s="14">
        <v>0</v>
      </c>
      <c r="G47" s="15">
        <v>195900</v>
      </c>
      <c r="H47" s="15">
        <v>2490000</v>
      </c>
      <c r="I47" s="14">
        <v>0</v>
      </c>
      <c r="J47" s="15">
        <v>-195000</v>
      </c>
      <c r="K47" s="16">
        <v>0</v>
      </c>
    </row>
    <row r="48" spans="1:11" ht="25.5">
      <c r="A48" s="25">
        <v>7228601</v>
      </c>
      <c r="B48" s="176" t="s">
        <v>82</v>
      </c>
      <c r="C48" s="158" t="s">
        <v>83</v>
      </c>
      <c r="D48" s="158" t="s">
        <v>28</v>
      </c>
      <c r="E48" s="15">
        <v>641000</v>
      </c>
      <c r="F48" s="15">
        <v>545000</v>
      </c>
      <c r="G48" s="15">
        <v>832400</v>
      </c>
      <c r="H48" s="15">
        <v>850000</v>
      </c>
      <c r="I48" s="14">
        <v>0</v>
      </c>
      <c r="J48" s="15">
        <v>-900000</v>
      </c>
      <c r="K48" s="16">
        <v>0</v>
      </c>
    </row>
    <row r="49" spans="1:11" ht="12.75">
      <c r="A49" s="25">
        <v>6036173</v>
      </c>
      <c r="B49" s="176" t="s">
        <v>84</v>
      </c>
      <c r="C49" s="158" t="s">
        <v>85</v>
      </c>
      <c r="D49" s="158" t="s">
        <v>48</v>
      </c>
      <c r="E49" s="14">
        <v>0</v>
      </c>
      <c r="F49" s="14">
        <v>0</v>
      </c>
      <c r="G49" s="14">
        <v>0</v>
      </c>
      <c r="H49" s="15">
        <v>2607000</v>
      </c>
      <c r="I49" s="14">
        <v>0</v>
      </c>
      <c r="J49" s="14">
        <v>0</v>
      </c>
      <c r="K49" s="16">
        <v>0</v>
      </c>
    </row>
    <row r="50" spans="1:11" ht="25.5">
      <c r="A50" s="25">
        <v>7784697</v>
      </c>
      <c r="B50" s="176" t="s">
        <v>86</v>
      </c>
      <c r="C50" s="158" t="s">
        <v>87</v>
      </c>
      <c r="D50" s="158" t="s">
        <v>28</v>
      </c>
      <c r="E50" s="15">
        <v>675000</v>
      </c>
      <c r="F50" s="15">
        <v>742000</v>
      </c>
      <c r="G50" s="15">
        <v>171200</v>
      </c>
      <c r="H50" s="15">
        <v>200000</v>
      </c>
      <c r="I50" s="15">
        <v>180000</v>
      </c>
      <c r="J50" s="15">
        <v>70000</v>
      </c>
      <c r="K50" s="16">
        <v>0</v>
      </c>
    </row>
    <row r="51" spans="1:11" ht="25.5">
      <c r="A51" s="25">
        <v>1291137</v>
      </c>
      <c r="B51" s="176" t="s">
        <v>88</v>
      </c>
      <c r="C51" s="158" t="s">
        <v>89</v>
      </c>
      <c r="D51" s="158" t="s">
        <v>69</v>
      </c>
      <c r="E51" s="15">
        <v>810000</v>
      </c>
      <c r="F51" s="15">
        <v>688000</v>
      </c>
      <c r="G51" s="15">
        <v>105400</v>
      </c>
      <c r="H51" s="15">
        <v>180610</v>
      </c>
      <c r="I51" s="14">
        <v>0</v>
      </c>
      <c r="J51" s="15">
        <v>-220000</v>
      </c>
      <c r="K51" s="17">
        <v>100000</v>
      </c>
    </row>
    <row r="52" spans="1:11" ht="25.5">
      <c r="A52" s="25">
        <v>2659091</v>
      </c>
      <c r="B52" s="176" t="s">
        <v>88</v>
      </c>
      <c r="C52" s="158" t="s">
        <v>90</v>
      </c>
      <c r="D52" s="158" t="s">
        <v>36</v>
      </c>
      <c r="E52" s="15">
        <v>1717000</v>
      </c>
      <c r="F52" s="15">
        <v>1596000</v>
      </c>
      <c r="G52" s="15">
        <v>99300</v>
      </c>
      <c r="H52" s="15">
        <v>215472</v>
      </c>
      <c r="I52" s="14">
        <v>0</v>
      </c>
      <c r="J52" s="15">
        <v>-300000</v>
      </c>
      <c r="K52" s="17">
        <v>200000</v>
      </c>
    </row>
    <row r="53" spans="1:11" ht="25.5">
      <c r="A53" s="25">
        <v>8024068</v>
      </c>
      <c r="B53" s="176" t="s">
        <v>606</v>
      </c>
      <c r="C53" s="158" t="s">
        <v>607</v>
      </c>
      <c r="D53" s="158" t="s">
        <v>533</v>
      </c>
      <c r="E53" s="15">
        <v>1440000</v>
      </c>
      <c r="F53" s="15">
        <v>1224000</v>
      </c>
      <c r="G53" s="15">
        <v>220000</v>
      </c>
      <c r="H53" s="15">
        <v>1197468</v>
      </c>
      <c r="I53" s="15">
        <v>120000</v>
      </c>
      <c r="J53" s="15">
        <v>-300000</v>
      </c>
      <c r="K53" s="17">
        <v>100000</v>
      </c>
    </row>
    <row r="54" spans="1:11" ht="25.5">
      <c r="A54" s="25">
        <v>4992062</v>
      </c>
      <c r="B54" s="176" t="s">
        <v>611</v>
      </c>
      <c r="C54" s="158" t="s">
        <v>612</v>
      </c>
      <c r="D54" s="158" t="s">
        <v>517</v>
      </c>
      <c r="E54" s="15">
        <v>1171000</v>
      </c>
      <c r="F54" s="15">
        <v>1346000</v>
      </c>
      <c r="G54" s="15">
        <v>630400</v>
      </c>
      <c r="H54" s="15">
        <v>700000</v>
      </c>
      <c r="I54" s="15">
        <v>224000</v>
      </c>
      <c r="J54" s="15">
        <v>-200000</v>
      </c>
      <c r="K54" s="17">
        <v>200000</v>
      </c>
    </row>
    <row r="55" spans="1:11" ht="38.25">
      <c r="A55" s="25">
        <v>4506418</v>
      </c>
      <c r="B55" s="176" t="s">
        <v>91</v>
      </c>
      <c r="C55" s="158" t="s">
        <v>92</v>
      </c>
      <c r="D55" s="158" t="s">
        <v>43</v>
      </c>
      <c r="E55" s="15">
        <v>148000</v>
      </c>
      <c r="F55" s="14">
        <v>0</v>
      </c>
      <c r="G55" s="14">
        <v>0</v>
      </c>
      <c r="H55" s="15">
        <v>228600</v>
      </c>
      <c r="I55" s="14">
        <v>0</v>
      </c>
      <c r="J55" s="15">
        <v>-148000</v>
      </c>
      <c r="K55" s="16">
        <v>0</v>
      </c>
    </row>
    <row r="56" spans="1:11" ht="38.25">
      <c r="A56" s="25">
        <v>2378879</v>
      </c>
      <c r="B56" s="176" t="s">
        <v>616</v>
      </c>
      <c r="C56" s="158" t="s">
        <v>93</v>
      </c>
      <c r="D56" s="158" t="s">
        <v>43</v>
      </c>
      <c r="E56" s="15">
        <v>561000</v>
      </c>
      <c r="F56" s="14">
        <v>0</v>
      </c>
      <c r="G56" s="14">
        <v>0</v>
      </c>
      <c r="H56" s="15">
        <v>350000</v>
      </c>
      <c r="I56" s="15">
        <v>273000</v>
      </c>
      <c r="J56" s="15">
        <v>-230000</v>
      </c>
      <c r="K56" s="17">
        <v>70000</v>
      </c>
    </row>
    <row r="57" spans="1:11" ht="12.75">
      <c r="A57" s="25">
        <v>4358523</v>
      </c>
      <c r="B57" s="176" t="s">
        <v>616</v>
      </c>
      <c r="C57" s="158" t="s">
        <v>620</v>
      </c>
      <c r="D57" s="158" t="s">
        <v>533</v>
      </c>
      <c r="E57" s="15">
        <v>425000</v>
      </c>
      <c r="F57" s="15">
        <v>425000</v>
      </c>
      <c r="G57" s="15">
        <v>200000</v>
      </c>
      <c r="H57" s="15">
        <v>280903</v>
      </c>
      <c r="I57" s="15">
        <v>225000</v>
      </c>
      <c r="J57" s="15">
        <v>-100000</v>
      </c>
      <c r="K57" s="16">
        <v>0</v>
      </c>
    </row>
    <row r="58" spans="1:11" ht="25.5">
      <c r="A58" s="25">
        <v>5839760</v>
      </c>
      <c r="B58" s="176" t="s">
        <v>616</v>
      </c>
      <c r="C58" s="158" t="s">
        <v>617</v>
      </c>
      <c r="D58" s="158" t="s">
        <v>533</v>
      </c>
      <c r="E58" s="14">
        <v>0</v>
      </c>
      <c r="F58" s="14">
        <v>0</v>
      </c>
      <c r="G58" s="15">
        <v>91800</v>
      </c>
      <c r="H58" s="15">
        <v>190000</v>
      </c>
      <c r="I58" s="15">
        <v>90000</v>
      </c>
      <c r="J58" s="14">
        <v>0</v>
      </c>
      <c r="K58" s="16">
        <v>0</v>
      </c>
    </row>
    <row r="59" spans="1:11" ht="25.5">
      <c r="A59" s="25">
        <v>1602621</v>
      </c>
      <c r="B59" s="176" t="s">
        <v>94</v>
      </c>
      <c r="C59" s="158" t="s">
        <v>95</v>
      </c>
      <c r="D59" s="158" t="s">
        <v>584</v>
      </c>
      <c r="E59" s="15">
        <v>343000</v>
      </c>
      <c r="F59" s="14">
        <v>0</v>
      </c>
      <c r="G59" s="14">
        <v>0</v>
      </c>
      <c r="H59" s="15">
        <v>200000</v>
      </c>
      <c r="I59" s="14">
        <v>0</v>
      </c>
      <c r="J59" s="15">
        <v>-343000</v>
      </c>
      <c r="K59" s="16">
        <v>0</v>
      </c>
    </row>
    <row r="60" spans="1:11" ht="12.75">
      <c r="A60" s="25">
        <v>4659709</v>
      </c>
      <c r="B60" s="176" t="s">
        <v>524</v>
      </c>
      <c r="C60" s="158" t="s">
        <v>524</v>
      </c>
      <c r="D60" s="158" t="s">
        <v>525</v>
      </c>
      <c r="E60" s="15">
        <v>2064000</v>
      </c>
      <c r="F60" s="15">
        <v>2270000</v>
      </c>
      <c r="G60" s="15">
        <v>313900</v>
      </c>
      <c r="H60" s="15">
        <v>1118064</v>
      </c>
      <c r="I60" s="15">
        <v>221000</v>
      </c>
      <c r="J60" s="15">
        <v>50000</v>
      </c>
      <c r="K60" s="16">
        <v>0</v>
      </c>
    </row>
    <row r="61" spans="1:11" ht="51">
      <c r="A61" s="25">
        <v>5003673</v>
      </c>
      <c r="B61" s="176" t="s">
        <v>96</v>
      </c>
      <c r="C61" s="158" t="s">
        <v>97</v>
      </c>
      <c r="D61" s="158" t="s">
        <v>63</v>
      </c>
      <c r="E61" s="15">
        <v>978000</v>
      </c>
      <c r="F61" s="15">
        <v>1075000</v>
      </c>
      <c r="G61" s="15">
        <v>331500</v>
      </c>
      <c r="H61" s="15">
        <v>355000</v>
      </c>
      <c r="I61" s="15">
        <v>72000</v>
      </c>
      <c r="J61" s="15">
        <v>-130000</v>
      </c>
      <c r="K61" s="17">
        <v>200000</v>
      </c>
    </row>
    <row r="62" spans="1:11" ht="63.75">
      <c r="A62" s="25">
        <v>4566973</v>
      </c>
      <c r="B62" s="176" t="s">
        <v>96</v>
      </c>
      <c r="C62" s="158" t="s">
        <v>98</v>
      </c>
      <c r="D62" s="158" t="s">
        <v>69</v>
      </c>
      <c r="E62" s="15">
        <v>956000</v>
      </c>
      <c r="F62" s="15">
        <v>969000</v>
      </c>
      <c r="G62" s="15">
        <v>205700</v>
      </c>
      <c r="H62" s="15">
        <v>450000</v>
      </c>
      <c r="I62" s="15">
        <v>170000</v>
      </c>
      <c r="J62" s="15">
        <v>-20000</v>
      </c>
      <c r="K62" s="16">
        <v>0</v>
      </c>
    </row>
    <row r="63" spans="1:11" ht="51">
      <c r="A63" s="25">
        <v>4854009</v>
      </c>
      <c r="B63" s="176" t="s">
        <v>96</v>
      </c>
      <c r="C63" s="158" t="s">
        <v>99</v>
      </c>
      <c r="D63" s="158" t="s">
        <v>33</v>
      </c>
      <c r="E63" s="15">
        <v>2055000</v>
      </c>
      <c r="F63" s="15">
        <v>2055000</v>
      </c>
      <c r="G63" s="15">
        <v>235200</v>
      </c>
      <c r="H63" s="15">
        <v>305000</v>
      </c>
      <c r="I63" s="15">
        <v>300000</v>
      </c>
      <c r="J63" s="15">
        <v>70000</v>
      </c>
      <c r="K63" s="16">
        <v>0</v>
      </c>
    </row>
    <row r="64" spans="1:11" ht="38.25">
      <c r="A64" s="25">
        <v>9579136</v>
      </c>
      <c r="B64" s="176" t="s">
        <v>624</v>
      </c>
      <c r="C64" s="158" t="s">
        <v>625</v>
      </c>
      <c r="D64" s="158" t="s">
        <v>508</v>
      </c>
      <c r="E64" s="15">
        <v>198000</v>
      </c>
      <c r="F64" s="15">
        <v>217000</v>
      </c>
      <c r="G64" s="15">
        <v>36800</v>
      </c>
      <c r="H64" s="15">
        <v>170000</v>
      </c>
      <c r="I64" s="15">
        <v>50000</v>
      </c>
      <c r="J64" s="15">
        <v>30000</v>
      </c>
      <c r="K64" s="16">
        <v>0</v>
      </c>
    </row>
    <row r="65" spans="1:11" ht="12.75">
      <c r="A65" s="25">
        <v>9570214</v>
      </c>
      <c r="B65" s="176" t="s">
        <v>624</v>
      </c>
      <c r="C65" s="158" t="s">
        <v>628</v>
      </c>
      <c r="D65" s="158" t="s">
        <v>584</v>
      </c>
      <c r="E65" s="15">
        <v>771000</v>
      </c>
      <c r="F65" s="15">
        <v>771000</v>
      </c>
      <c r="G65" s="15">
        <v>286200</v>
      </c>
      <c r="H65" s="15">
        <v>500000</v>
      </c>
      <c r="I65" s="15">
        <v>290000</v>
      </c>
      <c r="J65" s="14">
        <v>0</v>
      </c>
      <c r="K65" s="16">
        <v>0</v>
      </c>
    </row>
    <row r="66" spans="1:11" ht="25.5">
      <c r="A66" s="25">
        <v>6459769</v>
      </c>
      <c r="B66" s="176" t="s">
        <v>624</v>
      </c>
      <c r="C66" s="158" t="s">
        <v>632</v>
      </c>
      <c r="D66" s="158" t="s">
        <v>584</v>
      </c>
      <c r="E66" s="15">
        <v>212000</v>
      </c>
      <c r="F66" s="15">
        <v>212000</v>
      </c>
      <c r="G66" s="15">
        <v>255600</v>
      </c>
      <c r="H66" s="15">
        <v>260000</v>
      </c>
      <c r="I66" s="15">
        <v>149000</v>
      </c>
      <c r="J66" s="15">
        <v>-405000</v>
      </c>
      <c r="K66" s="17">
        <v>110000</v>
      </c>
    </row>
    <row r="67" spans="1:11" ht="38.25">
      <c r="A67" s="25">
        <v>1203552</v>
      </c>
      <c r="B67" s="176" t="s">
        <v>624</v>
      </c>
      <c r="C67" s="158" t="s">
        <v>625</v>
      </c>
      <c r="D67" s="158" t="s">
        <v>25</v>
      </c>
      <c r="E67" s="15">
        <v>890000</v>
      </c>
      <c r="F67" s="15">
        <v>680000</v>
      </c>
      <c r="G67" s="15">
        <v>92400</v>
      </c>
      <c r="H67" s="15">
        <v>320000</v>
      </c>
      <c r="I67" s="15">
        <v>139000</v>
      </c>
      <c r="J67" s="15">
        <v>-160000</v>
      </c>
      <c r="K67" s="16">
        <v>0</v>
      </c>
    </row>
    <row r="68" spans="1:11" ht="12.75">
      <c r="A68" s="25">
        <v>8779788</v>
      </c>
      <c r="B68" s="176" t="s">
        <v>624</v>
      </c>
      <c r="C68" s="158" t="s">
        <v>100</v>
      </c>
      <c r="D68" s="158" t="s">
        <v>48</v>
      </c>
      <c r="E68" s="15">
        <v>2335000</v>
      </c>
      <c r="F68" s="14" t="s">
        <v>101</v>
      </c>
      <c r="G68" s="15">
        <v>804600</v>
      </c>
      <c r="H68" s="15">
        <v>1000000</v>
      </c>
      <c r="I68" s="15">
        <v>580000</v>
      </c>
      <c r="J68" s="15">
        <v>-280000</v>
      </c>
      <c r="K68" s="17">
        <v>300000</v>
      </c>
    </row>
    <row r="69" spans="1:11" ht="38.25">
      <c r="A69" s="25">
        <v>1223624</v>
      </c>
      <c r="B69" s="176" t="s">
        <v>102</v>
      </c>
      <c r="C69" s="158" t="s">
        <v>103</v>
      </c>
      <c r="D69" s="158" t="s">
        <v>43</v>
      </c>
      <c r="E69" s="15">
        <v>212000</v>
      </c>
      <c r="F69" s="14">
        <v>0</v>
      </c>
      <c r="G69" s="15">
        <v>30100</v>
      </c>
      <c r="H69" s="15">
        <v>240000</v>
      </c>
      <c r="I69" s="14">
        <v>0</v>
      </c>
      <c r="J69" s="15">
        <v>-230000</v>
      </c>
      <c r="K69" s="17">
        <v>200000</v>
      </c>
    </row>
    <row r="70" spans="1:11" ht="25.5">
      <c r="A70" s="25">
        <v>3491537</v>
      </c>
      <c r="B70" s="176" t="s">
        <v>636</v>
      </c>
      <c r="C70" s="158" t="s">
        <v>637</v>
      </c>
      <c r="D70" s="158" t="s">
        <v>517</v>
      </c>
      <c r="E70" s="15">
        <v>1062000</v>
      </c>
      <c r="F70" s="15">
        <v>1168000</v>
      </c>
      <c r="G70" s="15">
        <v>472500</v>
      </c>
      <c r="H70" s="15">
        <v>628000</v>
      </c>
      <c r="I70" s="15">
        <v>209000</v>
      </c>
      <c r="J70" s="15">
        <v>-170000</v>
      </c>
      <c r="K70" s="17">
        <v>150000</v>
      </c>
    </row>
    <row r="71" spans="1:11" ht="25.5">
      <c r="A71" s="25">
        <v>5133042</v>
      </c>
      <c r="B71" s="176" t="s">
        <v>636</v>
      </c>
      <c r="C71" s="158" t="s">
        <v>104</v>
      </c>
      <c r="D71" s="158" t="s">
        <v>33</v>
      </c>
      <c r="E71" s="15">
        <v>2299000</v>
      </c>
      <c r="F71" s="15">
        <v>2049000</v>
      </c>
      <c r="G71" s="15">
        <v>583300</v>
      </c>
      <c r="H71" s="15">
        <v>2585000</v>
      </c>
      <c r="I71" s="15">
        <v>650000</v>
      </c>
      <c r="J71" s="15">
        <v>-180000</v>
      </c>
      <c r="K71" s="17">
        <v>150000</v>
      </c>
    </row>
    <row r="72" spans="1:11" ht="25.5">
      <c r="A72" s="25">
        <v>8756156</v>
      </c>
      <c r="B72" s="176" t="s">
        <v>636</v>
      </c>
      <c r="C72" s="158" t="s">
        <v>105</v>
      </c>
      <c r="D72" s="158" t="s">
        <v>63</v>
      </c>
      <c r="E72" s="15">
        <v>135000</v>
      </c>
      <c r="F72" s="15">
        <v>148000</v>
      </c>
      <c r="G72" s="15">
        <v>73700</v>
      </c>
      <c r="H72" s="15">
        <v>850000</v>
      </c>
      <c r="I72" s="15">
        <v>112000</v>
      </c>
      <c r="J72" s="15">
        <v>50000</v>
      </c>
      <c r="K72" s="16">
        <v>0</v>
      </c>
    </row>
    <row r="73" spans="1:11" ht="25.5">
      <c r="A73" s="25">
        <v>6694098</v>
      </c>
      <c r="B73" s="176" t="s">
        <v>636</v>
      </c>
      <c r="C73" s="158" t="s">
        <v>106</v>
      </c>
      <c r="D73" s="158" t="s">
        <v>36</v>
      </c>
      <c r="E73" s="15">
        <v>399000</v>
      </c>
      <c r="F73" s="15">
        <v>399000</v>
      </c>
      <c r="G73" s="15">
        <v>296500</v>
      </c>
      <c r="H73" s="15">
        <v>854000</v>
      </c>
      <c r="I73" s="15">
        <v>120000</v>
      </c>
      <c r="J73" s="15">
        <v>-170000</v>
      </c>
      <c r="K73" s="17">
        <v>150000</v>
      </c>
    </row>
    <row r="74" spans="1:11" ht="25.5">
      <c r="A74" s="25">
        <v>2109585</v>
      </c>
      <c r="B74" s="176" t="s">
        <v>645</v>
      </c>
      <c r="C74" s="158" t="s">
        <v>107</v>
      </c>
      <c r="D74" s="158" t="s">
        <v>108</v>
      </c>
      <c r="E74" s="15">
        <v>524000</v>
      </c>
      <c r="F74" s="14">
        <v>0</v>
      </c>
      <c r="G74" s="15">
        <v>124200</v>
      </c>
      <c r="H74" s="15">
        <v>540000</v>
      </c>
      <c r="I74" s="14">
        <v>0</v>
      </c>
      <c r="J74" s="15">
        <v>-640000</v>
      </c>
      <c r="K74" s="17">
        <v>400000</v>
      </c>
    </row>
    <row r="75" spans="1:11" ht="25.5">
      <c r="A75" s="25">
        <v>8614823</v>
      </c>
      <c r="B75" s="176" t="s">
        <v>645</v>
      </c>
      <c r="C75" s="158" t="s">
        <v>109</v>
      </c>
      <c r="D75" s="158" t="s">
        <v>52</v>
      </c>
      <c r="E75" s="15">
        <v>960000</v>
      </c>
      <c r="F75" s="15">
        <v>959000</v>
      </c>
      <c r="G75" s="15">
        <v>211300</v>
      </c>
      <c r="H75" s="15">
        <v>260000</v>
      </c>
      <c r="I75" s="15">
        <v>250000</v>
      </c>
      <c r="J75" s="15">
        <v>40000</v>
      </c>
      <c r="K75" s="16">
        <v>0</v>
      </c>
    </row>
    <row r="76" spans="1:11" ht="25.5">
      <c r="A76" s="25">
        <v>6734853</v>
      </c>
      <c r="B76" s="176" t="s">
        <v>645</v>
      </c>
      <c r="C76" s="158" t="s">
        <v>110</v>
      </c>
      <c r="D76" s="158" t="s">
        <v>28</v>
      </c>
      <c r="E76" s="15">
        <v>420000</v>
      </c>
      <c r="F76" s="15">
        <v>423000</v>
      </c>
      <c r="G76" s="15">
        <v>106900</v>
      </c>
      <c r="H76" s="15">
        <v>239000</v>
      </c>
      <c r="I76" s="15">
        <v>130000</v>
      </c>
      <c r="J76" s="15">
        <v>20000</v>
      </c>
      <c r="K76" s="16">
        <v>0</v>
      </c>
    </row>
    <row r="77" spans="1:11" ht="25.5">
      <c r="A77" s="25">
        <v>7283138</v>
      </c>
      <c r="B77" s="176" t="s">
        <v>111</v>
      </c>
      <c r="C77" s="158" t="s">
        <v>112</v>
      </c>
      <c r="D77" s="158" t="s">
        <v>113</v>
      </c>
      <c r="E77" s="15">
        <v>1635000</v>
      </c>
      <c r="F77" s="15">
        <v>1389000</v>
      </c>
      <c r="G77" s="15">
        <v>124400</v>
      </c>
      <c r="H77" s="15">
        <v>190000</v>
      </c>
      <c r="I77" s="14">
        <v>0</v>
      </c>
      <c r="J77" s="15">
        <v>-400000</v>
      </c>
      <c r="K77" s="17">
        <v>200000</v>
      </c>
    </row>
    <row r="78" spans="1:11" ht="25.5">
      <c r="A78" s="25">
        <v>8698601</v>
      </c>
      <c r="B78" s="176" t="s">
        <v>111</v>
      </c>
      <c r="C78" s="158" t="s">
        <v>114</v>
      </c>
      <c r="D78" s="158" t="s">
        <v>113</v>
      </c>
      <c r="E78" s="15">
        <v>799000</v>
      </c>
      <c r="F78" s="15">
        <v>699000</v>
      </c>
      <c r="G78" s="14">
        <v>0</v>
      </c>
      <c r="H78" s="15">
        <v>157022</v>
      </c>
      <c r="I78" s="14">
        <v>0</v>
      </c>
      <c r="J78" s="15">
        <v>-100000</v>
      </c>
      <c r="K78" s="17">
        <v>100000</v>
      </c>
    </row>
    <row r="79" spans="1:11" ht="25.5">
      <c r="A79" s="25">
        <v>4880338</v>
      </c>
      <c r="B79" s="176" t="s">
        <v>652</v>
      </c>
      <c r="C79" s="158" t="s">
        <v>115</v>
      </c>
      <c r="D79" s="158" t="s">
        <v>113</v>
      </c>
      <c r="E79" s="15">
        <v>2349000</v>
      </c>
      <c r="F79" s="15">
        <v>1997000</v>
      </c>
      <c r="G79" s="15">
        <v>379100</v>
      </c>
      <c r="H79" s="15">
        <v>1033500</v>
      </c>
      <c r="I79" s="15">
        <v>600000</v>
      </c>
      <c r="J79" s="15">
        <v>-180000</v>
      </c>
      <c r="K79" s="17">
        <v>150000</v>
      </c>
    </row>
    <row r="80" spans="1:11" ht="25.5">
      <c r="A80" s="25">
        <v>9098772</v>
      </c>
      <c r="B80" s="176" t="s">
        <v>652</v>
      </c>
      <c r="C80" s="158" t="s">
        <v>116</v>
      </c>
      <c r="D80" s="158" t="s">
        <v>25</v>
      </c>
      <c r="E80" s="15">
        <v>916000</v>
      </c>
      <c r="F80" s="15">
        <v>1007000</v>
      </c>
      <c r="G80" s="15">
        <v>376300</v>
      </c>
      <c r="H80" s="15">
        <v>414000</v>
      </c>
      <c r="I80" s="15">
        <v>174000</v>
      </c>
      <c r="J80" s="15">
        <v>-100000</v>
      </c>
      <c r="K80" s="16">
        <v>0</v>
      </c>
    </row>
    <row r="81" spans="1:11" ht="12.75">
      <c r="A81" s="25">
        <v>4545499</v>
      </c>
      <c r="B81" s="176" t="s">
        <v>117</v>
      </c>
      <c r="C81" s="158" t="s">
        <v>118</v>
      </c>
      <c r="D81" s="158" t="s">
        <v>22</v>
      </c>
      <c r="E81" s="15">
        <v>557000</v>
      </c>
      <c r="F81" s="15">
        <v>557000</v>
      </c>
      <c r="G81" s="15">
        <v>132500</v>
      </c>
      <c r="H81" s="15">
        <v>1033832</v>
      </c>
      <c r="I81" s="14">
        <v>0</v>
      </c>
      <c r="J81" s="15">
        <v>-132000</v>
      </c>
      <c r="K81" s="16">
        <v>0</v>
      </c>
    </row>
    <row r="82" spans="1:11" ht="12.75">
      <c r="A82" s="25">
        <v>5865022</v>
      </c>
      <c r="B82" s="176" t="s">
        <v>117</v>
      </c>
      <c r="C82" s="158" t="s">
        <v>119</v>
      </c>
      <c r="D82" s="158" t="s">
        <v>22</v>
      </c>
      <c r="E82" s="15">
        <v>708000</v>
      </c>
      <c r="F82" s="15">
        <v>708000</v>
      </c>
      <c r="G82" s="15">
        <v>179000</v>
      </c>
      <c r="H82" s="15">
        <v>1299800</v>
      </c>
      <c r="I82" s="14">
        <v>0</v>
      </c>
      <c r="J82" s="15">
        <v>-179000</v>
      </c>
      <c r="K82" s="16">
        <v>0</v>
      </c>
    </row>
    <row r="83" spans="1:11" ht="38.25">
      <c r="A83" s="25">
        <v>7540305</v>
      </c>
      <c r="B83" s="176" t="s">
        <v>120</v>
      </c>
      <c r="C83" s="158" t="s">
        <v>121</v>
      </c>
      <c r="D83" s="158" t="s">
        <v>43</v>
      </c>
      <c r="E83" s="15">
        <v>243000</v>
      </c>
      <c r="F83" s="15">
        <v>243000</v>
      </c>
      <c r="G83" s="15">
        <v>71300</v>
      </c>
      <c r="H83" s="15">
        <v>110000</v>
      </c>
      <c r="I83" s="15">
        <v>82000</v>
      </c>
      <c r="J83" s="15">
        <v>9000</v>
      </c>
      <c r="K83" s="16">
        <v>0</v>
      </c>
    </row>
    <row r="84" spans="1:11" ht="12.75">
      <c r="A84" s="25">
        <v>9270655</v>
      </c>
      <c r="B84" s="176" t="s">
        <v>120</v>
      </c>
      <c r="C84" s="158" t="s">
        <v>107</v>
      </c>
      <c r="D84" s="158" t="s">
        <v>108</v>
      </c>
      <c r="E84" s="15">
        <v>393000</v>
      </c>
      <c r="F84" s="15">
        <v>393000</v>
      </c>
      <c r="G84" s="15">
        <v>103500</v>
      </c>
      <c r="H84" s="15">
        <v>150000</v>
      </c>
      <c r="I84" s="15">
        <v>120000</v>
      </c>
      <c r="J84" s="15">
        <v>20000</v>
      </c>
      <c r="K84" s="16">
        <v>0</v>
      </c>
    </row>
    <row r="85" spans="1:11" ht="12.75">
      <c r="A85" s="25">
        <v>7591273</v>
      </c>
      <c r="B85" s="176" t="s">
        <v>656</v>
      </c>
      <c r="C85" s="158" t="s">
        <v>657</v>
      </c>
      <c r="D85" s="158" t="s">
        <v>658</v>
      </c>
      <c r="E85" s="15">
        <v>1663000</v>
      </c>
      <c r="F85" s="15">
        <v>1663000</v>
      </c>
      <c r="G85" s="15">
        <v>313200</v>
      </c>
      <c r="H85" s="15">
        <v>1042000</v>
      </c>
      <c r="I85" s="15">
        <v>396000</v>
      </c>
      <c r="J85" s="15">
        <v>80000</v>
      </c>
      <c r="K85" s="16">
        <v>0</v>
      </c>
    </row>
    <row r="86" spans="1:11" ht="12.75">
      <c r="A86" s="25">
        <v>1068030</v>
      </c>
      <c r="B86" s="176" t="s">
        <v>656</v>
      </c>
      <c r="C86" s="158" t="s">
        <v>122</v>
      </c>
      <c r="D86" s="158" t="s">
        <v>22</v>
      </c>
      <c r="E86" s="15">
        <v>609000</v>
      </c>
      <c r="F86" s="15">
        <v>669000</v>
      </c>
      <c r="G86" s="15">
        <v>219300</v>
      </c>
      <c r="H86" s="15">
        <v>790000</v>
      </c>
      <c r="I86" s="15">
        <v>160000</v>
      </c>
      <c r="J86" s="15">
        <v>20000</v>
      </c>
      <c r="K86" s="16">
        <v>0</v>
      </c>
    </row>
    <row r="87" spans="1:11" ht="38.25">
      <c r="A87" s="25" t="s">
        <v>123</v>
      </c>
      <c r="B87" s="176" t="s">
        <v>124</v>
      </c>
      <c r="C87" s="158" t="s">
        <v>125</v>
      </c>
      <c r="D87" s="158" t="s">
        <v>48</v>
      </c>
      <c r="E87" s="15">
        <v>5000000</v>
      </c>
      <c r="F87" s="15">
        <v>4000000</v>
      </c>
      <c r="G87" s="14">
        <v>0</v>
      </c>
      <c r="H87" s="15">
        <v>812047</v>
      </c>
      <c r="I87" s="14">
        <v>0</v>
      </c>
      <c r="J87" s="15">
        <v>-1000000</v>
      </c>
      <c r="K87" s="16">
        <v>0</v>
      </c>
    </row>
    <row r="88" spans="1:11" ht="25.5">
      <c r="A88" s="25">
        <v>7871038</v>
      </c>
      <c r="B88" s="176" t="s">
        <v>126</v>
      </c>
      <c r="C88" s="158" t="s">
        <v>127</v>
      </c>
      <c r="D88" s="158" t="s">
        <v>113</v>
      </c>
      <c r="E88" s="15">
        <v>1323000</v>
      </c>
      <c r="F88" s="15">
        <v>756000</v>
      </c>
      <c r="G88" s="15">
        <v>273300</v>
      </c>
      <c r="H88" s="15">
        <v>1125500</v>
      </c>
      <c r="I88" s="15">
        <v>250000</v>
      </c>
      <c r="J88" s="15">
        <v>-720000</v>
      </c>
      <c r="K88" s="16">
        <v>0</v>
      </c>
    </row>
    <row r="89" spans="1:11" ht="12.75">
      <c r="A89" s="25">
        <v>5649583</v>
      </c>
      <c r="B89" s="176" t="s">
        <v>663</v>
      </c>
      <c r="C89" s="158" t="s">
        <v>664</v>
      </c>
      <c r="D89" s="158" t="s">
        <v>508</v>
      </c>
      <c r="E89" s="15">
        <v>1210000</v>
      </c>
      <c r="F89" s="15">
        <v>1331000</v>
      </c>
      <c r="G89" s="15">
        <v>360000</v>
      </c>
      <c r="H89" s="15">
        <v>485000</v>
      </c>
      <c r="I89" s="15">
        <v>450000</v>
      </c>
      <c r="J89" s="15">
        <v>230000</v>
      </c>
      <c r="K89" s="16">
        <v>0</v>
      </c>
    </row>
    <row r="90" spans="1:11" ht="12.75">
      <c r="A90" s="25">
        <v>3109711</v>
      </c>
      <c r="B90" s="176" t="s">
        <v>663</v>
      </c>
      <c r="C90" s="158" t="s">
        <v>128</v>
      </c>
      <c r="D90" s="158" t="s">
        <v>525</v>
      </c>
      <c r="E90" s="15">
        <v>1110000</v>
      </c>
      <c r="F90" s="14">
        <v>0</v>
      </c>
      <c r="G90" s="15">
        <v>781300</v>
      </c>
      <c r="H90" s="15">
        <v>800000</v>
      </c>
      <c r="I90" s="15">
        <v>322000</v>
      </c>
      <c r="J90" s="15">
        <v>-1500000</v>
      </c>
      <c r="K90" s="17">
        <v>455000</v>
      </c>
    </row>
    <row r="91" spans="1:11" ht="12.75">
      <c r="A91" s="25">
        <v>1405648</v>
      </c>
      <c r="B91" s="176" t="s">
        <v>663</v>
      </c>
      <c r="C91" s="158" t="s">
        <v>129</v>
      </c>
      <c r="D91" s="158" t="s">
        <v>48</v>
      </c>
      <c r="E91" s="15">
        <v>5000000</v>
      </c>
      <c r="F91" s="15">
        <v>4560000</v>
      </c>
      <c r="G91" s="15">
        <v>1415900</v>
      </c>
      <c r="H91" s="15">
        <v>2711000</v>
      </c>
      <c r="I91" s="15">
        <v>1000000</v>
      </c>
      <c r="J91" s="15">
        <v>-800000</v>
      </c>
      <c r="K91" s="17">
        <v>600000</v>
      </c>
    </row>
    <row r="92" spans="1:11" ht="25.5">
      <c r="A92" s="25">
        <v>3677490</v>
      </c>
      <c r="B92" s="176" t="s">
        <v>130</v>
      </c>
      <c r="C92" s="158" t="s">
        <v>131</v>
      </c>
      <c r="D92" s="158" t="s">
        <v>28</v>
      </c>
      <c r="E92" s="15">
        <v>1742000</v>
      </c>
      <c r="F92" s="15">
        <v>1742000</v>
      </c>
      <c r="G92" s="15">
        <v>278000</v>
      </c>
      <c r="H92" s="15">
        <v>278000</v>
      </c>
      <c r="I92" s="15">
        <v>250000</v>
      </c>
      <c r="J92" s="15">
        <v>-20000</v>
      </c>
      <c r="K92" s="17">
        <v>0</v>
      </c>
    </row>
    <row r="93" spans="1:11" ht="25.5">
      <c r="A93" s="25">
        <v>7336957</v>
      </c>
      <c r="B93" s="176" t="s">
        <v>130</v>
      </c>
      <c r="C93" s="158" t="s">
        <v>132</v>
      </c>
      <c r="D93" s="158" t="s">
        <v>525</v>
      </c>
      <c r="E93" s="15">
        <v>253000</v>
      </c>
      <c r="F93" s="15">
        <v>715928</v>
      </c>
      <c r="G93" s="15">
        <v>840400</v>
      </c>
      <c r="H93" s="15">
        <v>571200</v>
      </c>
      <c r="I93" s="15">
        <v>354000</v>
      </c>
      <c r="J93" s="15">
        <v>850000</v>
      </c>
      <c r="K93" s="16">
        <v>0</v>
      </c>
    </row>
    <row r="94" spans="1:11" ht="25.5">
      <c r="A94" s="25">
        <v>5524798</v>
      </c>
      <c r="B94" s="176" t="s">
        <v>133</v>
      </c>
      <c r="C94" s="158" t="s">
        <v>115</v>
      </c>
      <c r="D94" s="158" t="s">
        <v>113</v>
      </c>
      <c r="E94" s="15">
        <v>10192000</v>
      </c>
      <c r="F94" s="15">
        <v>8664000</v>
      </c>
      <c r="G94" s="15">
        <v>1300000</v>
      </c>
      <c r="H94" s="15">
        <v>1300000</v>
      </c>
      <c r="I94" s="15">
        <v>600000</v>
      </c>
      <c r="J94" s="15">
        <v>-2200000</v>
      </c>
      <c r="K94" s="17">
        <v>500000</v>
      </c>
    </row>
    <row r="95" spans="1:11" ht="25.5">
      <c r="A95" s="25">
        <v>4933607</v>
      </c>
      <c r="B95" s="176" t="s">
        <v>134</v>
      </c>
      <c r="C95" s="158" t="s">
        <v>135</v>
      </c>
      <c r="D95" s="158" t="s">
        <v>31</v>
      </c>
      <c r="E95" s="15">
        <v>230000</v>
      </c>
      <c r="F95" s="15">
        <v>254000</v>
      </c>
      <c r="G95" s="14">
        <v>0</v>
      </c>
      <c r="H95" s="15">
        <v>298000</v>
      </c>
      <c r="I95" s="15">
        <v>0</v>
      </c>
      <c r="J95" s="15">
        <v>70000</v>
      </c>
      <c r="K95" s="16">
        <v>0</v>
      </c>
    </row>
    <row r="96" spans="1:11" ht="12.75">
      <c r="A96" s="25">
        <v>4449706</v>
      </c>
      <c r="B96" s="176" t="s">
        <v>136</v>
      </c>
      <c r="C96" s="158" t="s">
        <v>136</v>
      </c>
      <c r="D96" s="158" t="s">
        <v>48</v>
      </c>
      <c r="E96" s="15">
        <v>984000</v>
      </c>
      <c r="F96" s="15">
        <v>984000</v>
      </c>
      <c r="G96" s="14">
        <v>0</v>
      </c>
      <c r="H96" s="15">
        <v>9016000</v>
      </c>
      <c r="I96" s="14">
        <v>0</v>
      </c>
      <c r="J96" s="14">
        <v>0</v>
      </c>
      <c r="K96" s="16">
        <v>0</v>
      </c>
    </row>
    <row r="97" spans="1:11" ht="25.5">
      <c r="A97" s="25">
        <v>8225913</v>
      </c>
      <c r="B97" s="176" t="s">
        <v>137</v>
      </c>
      <c r="C97" s="158" t="s">
        <v>138</v>
      </c>
      <c r="D97" s="158" t="s">
        <v>63</v>
      </c>
      <c r="E97" s="15">
        <v>993000</v>
      </c>
      <c r="F97" s="15">
        <v>1092000</v>
      </c>
      <c r="G97" s="15">
        <v>151200</v>
      </c>
      <c r="H97" s="15">
        <v>497612</v>
      </c>
      <c r="I97" s="15">
        <v>178000</v>
      </c>
      <c r="J97" s="15">
        <v>30000</v>
      </c>
      <c r="K97" s="17">
        <v>100000</v>
      </c>
    </row>
    <row r="98" spans="1:11" ht="12.75">
      <c r="A98" s="25">
        <v>1986477</v>
      </c>
      <c r="B98" s="176" t="s">
        <v>137</v>
      </c>
      <c r="C98" s="158" t="s">
        <v>139</v>
      </c>
      <c r="D98" s="158" t="s">
        <v>22</v>
      </c>
      <c r="E98" s="15">
        <v>672000</v>
      </c>
      <c r="F98" s="15">
        <v>739000</v>
      </c>
      <c r="G98" s="15">
        <v>99300</v>
      </c>
      <c r="H98" s="15">
        <v>506653</v>
      </c>
      <c r="I98" s="15">
        <v>110000</v>
      </c>
      <c r="J98" s="15">
        <v>70000</v>
      </c>
      <c r="K98" s="16">
        <v>0</v>
      </c>
    </row>
    <row r="99" spans="1:11" ht="12.75">
      <c r="A99" s="25">
        <v>7064139</v>
      </c>
      <c r="B99" s="176" t="s">
        <v>137</v>
      </c>
      <c r="C99" s="158" t="s">
        <v>140</v>
      </c>
      <c r="D99" s="158" t="s">
        <v>33</v>
      </c>
      <c r="E99" s="15">
        <v>1395000</v>
      </c>
      <c r="F99" s="15">
        <v>1395000</v>
      </c>
      <c r="G99" s="15">
        <v>209400</v>
      </c>
      <c r="H99" s="15">
        <v>479124</v>
      </c>
      <c r="I99" s="15">
        <v>340000</v>
      </c>
      <c r="J99" s="15">
        <v>140000</v>
      </c>
      <c r="K99" s="16">
        <v>0</v>
      </c>
    </row>
    <row r="100" spans="1:11" ht="25.5">
      <c r="A100" s="25">
        <v>6009799</v>
      </c>
      <c r="B100" s="176" t="s">
        <v>669</v>
      </c>
      <c r="C100" s="158" t="s">
        <v>670</v>
      </c>
      <c r="D100" s="158" t="s">
        <v>658</v>
      </c>
      <c r="E100" s="15">
        <v>1409000</v>
      </c>
      <c r="F100" s="15">
        <v>1409000</v>
      </c>
      <c r="G100" s="15">
        <v>598000</v>
      </c>
      <c r="H100" s="15">
        <v>746976</v>
      </c>
      <c r="I100" s="15">
        <v>540000</v>
      </c>
      <c r="J100" s="15">
        <v>-50000</v>
      </c>
      <c r="K100" s="16">
        <v>0</v>
      </c>
    </row>
    <row r="101" spans="1:11" ht="38.25">
      <c r="A101" s="25">
        <v>4291822</v>
      </c>
      <c r="B101" s="176" t="s">
        <v>141</v>
      </c>
      <c r="C101" s="158" t="s">
        <v>142</v>
      </c>
      <c r="D101" s="158" t="s">
        <v>43</v>
      </c>
      <c r="E101" s="15">
        <v>170000</v>
      </c>
      <c r="F101" s="15">
        <v>170000</v>
      </c>
      <c r="G101" s="15">
        <v>206800</v>
      </c>
      <c r="H101" s="15">
        <v>785924</v>
      </c>
      <c r="I101" s="15">
        <v>140000</v>
      </c>
      <c r="J101" s="15">
        <v>-60000</v>
      </c>
      <c r="K101" s="16">
        <v>0</v>
      </c>
    </row>
    <row r="102" spans="1:11" ht="12.75">
      <c r="A102" s="25">
        <v>1745849</v>
      </c>
      <c r="B102" s="176" t="s">
        <v>141</v>
      </c>
      <c r="C102" s="158" t="s">
        <v>143</v>
      </c>
      <c r="D102" s="158" t="s">
        <v>69</v>
      </c>
      <c r="E102" s="15">
        <v>1331000</v>
      </c>
      <c r="F102" s="15">
        <v>1393000</v>
      </c>
      <c r="G102" s="15">
        <v>61200</v>
      </c>
      <c r="H102" s="15">
        <v>471767</v>
      </c>
      <c r="I102" s="15">
        <v>150000</v>
      </c>
      <c r="J102" s="15">
        <v>150000</v>
      </c>
      <c r="K102" s="16">
        <v>0</v>
      </c>
    </row>
    <row r="103" spans="1:11" ht="38.25">
      <c r="A103" s="25">
        <v>7369889</v>
      </c>
      <c r="B103" s="176" t="s">
        <v>674</v>
      </c>
      <c r="C103" s="158" t="s">
        <v>144</v>
      </c>
      <c r="D103" s="158" t="s">
        <v>43</v>
      </c>
      <c r="E103" s="15">
        <v>384000</v>
      </c>
      <c r="F103" s="15">
        <v>310000</v>
      </c>
      <c r="G103" s="15">
        <v>73000</v>
      </c>
      <c r="H103" s="15">
        <v>516030</v>
      </c>
      <c r="I103" s="15">
        <v>108000</v>
      </c>
      <c r="J103" s="15">
        <v>-40000</v>
      </c>
      <c r="K103" s="17">
        <v>40000</v>
      </c>
    </row>
    <row r="104" spans="1:11" ht="25.5">
      <c r="A104" s="25">
        <v>7180701</v>
      </c>
      <c r="B104" s="176" t="s">
        <v>674</v>
      </c>
      <c r="C104" s="158" t="s">
        <v>145</v>
      </c>
      <c r="D104" s="158" t="s">
        <v>36</v>
      </c>
      <c r="E104" s="15">
        <v>570000</v>
      </c>
      <c r="F104" s="15">
        <v>570000</v>
      </c>
      <c r="G104" s="15">
        <v>101200</v>
      </c>
      <c r="H104" s="15">
        <v>436760</v>
      </c>
      <c r="I104" s="15">
        <v>120000</v>
      </c>
      <c r="J104" s="15">
        <v>15000</v>
      </c>
      <c r="K104" s="16">
        <v>0</v>
      </c>
    </row>
    <row r="105" spans="1:11" ht="25.5">
      <c r="A105" s="25">
        <v>9002289</v>
      </c>
      <c r="B105" s="176" t="s">
        <v>674</v>
      </c>
      <c r="C105" s="158" t="s">
        <v>146</v>
      </c>
      <c r="D105" s="158" t="s">
        <v>22</v>
      </c>
      <c r="E105" s="15">
        <v>439000</v>
      </c>
      <c r="F105" s="15">
        <v>439000</v>
      </c>
      <c r="G105" s="15">
        <v>175400</v>
      </c>
      <c r="H105" s="15">
        <v>618013</v>
      </c>
      <c r="I105" s="15">
        <v>160000</v>
      </c>
      <c r="J105" s="15">
        <v>-15000</v>
      </c>
      <c r="K105" s="17">
        <v>15000</v>
      </c>
    </row>
    <row r="106" spans="1:11" ht="25.5">
      <c r="A106" s="25">
        <v>2442718</v>
      </c>
      <c r="B106" s="176" t="s">
        <v>674</v>
      </c>
      <c r="C106" s="158" t="s">
        <v>147</v>
      </c>
      <c r="D106" s="158" t="s">
        <v>22</v>
      </c>
      <c r="E106" s="14">
        <v>0</v>
      </c>
      <c r="F106" s="14">
        <v>0</v>
      </c>
      <c r="G106" s="14">
        <v>0</v>
      </c>
      <c r="H106" s="15">
        <v>326648</v>
      </c>
      <c r="I106" s="15">
        <v>50900</v>
      </c>
      <c r="J106" s="15">
        <v>50000</v>
      </c>
      <c r="K106" s="17">
        <v>50000</v>
      </c>
    </row>
    <row r="107" spans="1:11" ht="25.5">
      <c r="A107" s="25">
        <v>7837955</v>
      </c>
      <c r="B107" s="176" t="s">
        <v>674</v>
      </c>
      <c r="C107" s="158" t="s">
        <v>148</v>
      </c>
      <c r="D107" s="158" t="s">
        <v>22</v>
      </c>
      <c r="E107" s="15">
        <v>394000</v>
      </c>
      <c r="F107" s="15">
        <v>394000</v>
      </c>
      <c r="G107" s="15">
        <v>147500</v>
      </c>
      <c r="H107" s="15">
        <v>383548</v>
      </c>
      <c r="I107" s="15">
        <v>110000</v>
      </c>
      <c r="J107" s="15">
        <v>-30000</v>
      </c>
      <c r="K107" s="17">
        <v>30000</v>
      </c>
    </row>
    <row r="108" spans="1:11" ht="25.5">
      <c r="A108" s="25">
        <v>2342982</v>
      </c>
      <c r="B108" s="176" t="s">
        <v>674</v>
      </c>
      <c r="C108" s="158" t="s">
        <v>149</v>
      </c>
      <c r="D108" s="158" t="s">
        <v>22</v>
      </c>
      <c r="E108" s="15">
        <v>444000</v>
      </c>
      <c r="F108" s="15">
        <v>444000</v>
      </c>
      <c r="G108" s="15">
        <v>228500</v>
      </c>
      <c r="H108" s="15">
        <v>724190</v>
      </c>
      <c r="I108" s="15">
        <v>160000</v>
      </c>
      <c r="J108" s="15">
        <v>-60000</v>
      </c>
      <c r="K108" s="17">
        <v>60000</v>
      </c>
    </row>
    <row r="109" spans="1:11" ht="25.5">
      <c r="A109" s="25">
        <v>7255632</v>
      </c>
      <c r="B109" s="176" t="s">
        <v>674</v>
      </c>
      <c r="C109" s="158" t="s">
        <v>150</v>
      </c>
      <c r="D109" s="158" t="s">
        <v>31</v>
      </c>
      <c r="E109" s="15">
        <v>416000</v>
      </c>
      <c r="F109" s="15">
        <v>416000</v>
      </c>
      <c r="G109" s="14">
        <v>0</v>
      </c>
      <c r="H109" s="15">
        <v>501700</v>
      </c>
      <c r="I109" s="15">
        <v>88000</v>
      </c>
      <c r="J109" s="15">
        <v>80000</v>
      </c>
      <c r="K109" s="16">
        <v>0</v>
      </c>
    </row>
    <row r="110" spans="1:11" ht="25.5">
      <c r="A110" s="25">
        <v>1958443</v>
      </c>
      <c r="B110" s="176" t="s">
        <v>674</v>
      </c>
      <c r="C110" s="158" t="s">
        <v>151</v>
      </c>
      <c r="D110" s="158" t="s">
        <v>22</v>
      </c>
      <c r="E110" s="15">
        <v>511000</v>
      </c>
      <c r="F110" s="15">
        <v>511000</v>
      </c>
      <c r="G110" s="15">
        <v>200000</v>
      </c>
      <c r="H110" s="15">
        <v>412320</v>
      </c>
      <c r="I110" s="14">
        <v>0</v>
      </c>
      <c r="J110" s="15">
        <v>-200000</v>
      </c>
      <c r="K110" s="17">
        <v>200000</v>
      </c>
    </row>
    <row r="111" spans="1:11" ht="25.5">
      <c r="A111" s="25">
        <v>4097321</v>
      </c>
      <c r="B111" s="176" t="s">
        <v>674</v>
      </c>
      <c r="C111" s="158" t="s">
        <v>593</v>
      </c>
      <c r="D111" s="158" t="s">
        <v>584</v>
      </c>
      <c r="E111" s="15">
        <v>547000</v>
      </c>
      <c r="F111" s="15">
        <v>547000</v>
      </c>
      <c r="G111" s="15">
        <v>175000</v>
      </c>
      <c r="H111" s="15">
        <v>419760</v>
      </c>
      <c r="I111" s="15">
        <v>178000</v>
      </c>
      <c r="J111" s="14">
        <v>0</v>
      </c>
      <c r="K111" s="16">
        <v>0</v>
      </c>
    </row>
    <row r="112" spans="1:11" ht="25.5">
      <c r="A112" s="25">
        <v>4314291</v>
      </c>
      <c r="B112" s="176" t="s">
        <v>152</v>
      </c>
      <c r="C112" s="158" t="s">
        <v>153</v>
      </c>
      <c r="D112" s="158" t="s">
        <v>31</v>
      </c>
      <c r="E112" s="15">
        <v>489300</v>
      </c>
      <c r="F112" s="15">
        <v>489000</v>
      </c>
      <c r="G112" s="15">
        <v>96200</v>
      </c>
      <c r="H112" s="15">
        <v>415000</v>
      </c>
      <c r="I112" s="14">
        <v>0</v>
      </c>
      <c r="J112" s="15">
        <v>-96000</v>
      </c>
      <c r="K112" s="17">
        <v>96000</v>
      </c>
    </row>
    <row r="113" spans="1:11" ht="25.5">
      <c r="A113" s="25">
        <v>5600223</v>
      </c>
      <c r="B113" s="176" t="s">
        <v>678</v>
      </c>
      <c r="C113" s="158" t="s">
        <v>679</v>
      </c>
      <c r="D113" s="158" t="s">
        <v>508</v>
      </c>
      <c r="E113" s="15">
        <v>568000</v>
      </c>
      <c r="F113" s="15">
        <v>624000</v>
      </c>
      <c r="G113" s="15">
        <v>129100</v>
      </c>
      <c r="H113" s="15">
        <v>330000</v>
      </c>
      <c r="I113" s="15">
        <v>250000</v>
      </c>
      <c r="J113" s="15">
        <v>200000</v>
      </c>
      <c r="K113" s="16">
        <v>0</v>
      </c>
    </row>
    <row r="114" spans="1:11" ht="25.5">
      <c r="A114" s="25">
        <v>2566481</v>
      </c>
      <c r="B114" s="176" t="s">
        <v>682</v>
      </c>
      <c r="C114" s="158" t="s">
        <v>154</v>
      </c>
      <c r="D114" s="158" t="s">
        <v>28</v>
      </c>
      <c r="E114" s="14">
        <v>0</v>
      </c>
      <c r="F114" s="14">
        <v>0</v>
      </c>
      <c r="G114" s="14">
        <v>0</v>
      </c>
      <c r="H114" s="15">
        <v>143300</v>
      </c>
      <c r="I114" s="14">
        <v>0</v>
      </c>
      <c r="J114" s="14">
        <v>0</v>
      </c>
      <c r="K114" s="16">
        <v>0</v>
      </c>
    </row>
    <row r="115" spans="1:11" ht="38.25">
      <c r="A115" s="25">
        <v>6798291</v>
      </c>
      <c r="B115" s="176" t="s">
        <v>682</v>
      </c>
      <c r="C115" s="158" t="s">
        <v>683</v>
      </c>
      <c r="D115" s="158" t="s">
        <v>508</v>
      </c>
      <c r="E115" s="14">
        <v>0</v>
      </c>
      <c r="F115" s="14">
        <v>0</v>
      </c>
      <c r="G115" s="14">
        <v>0</v>
      </c>
      <c r="H115" s="15">
        <v>1023600</v>
      </c>
      <c r="I115" s="15">
        <v>193000</v>
      </c>
      <c r="J115" s="15">
        <v>193000</v>
      </c>
      <c r="K115" s="16">
        <v>0</v>
      </c>
    </row>
    <row r="116" spans="1:11" ht="38.25">
      <c r="A116" s="25">
        <v>8208174</v>
      </c>
      <c r="B116" s="176" t="s">
        <v>682</v>
      </c>
      <c r="C116" s="158" t="s">
        <v>155</v>
      </c>
      <c r="D116" s="158" t="s">
        <v>43</v>
      </c>
      <c r="E116" s="14">
        <v>0</v>
      </c>
      <c r="F116" s="14">
        <v>0</v>
      </c>
      <c r="G116" s="14">
        <v>0</v>
      </c>
      <c r="H116" s="15">
        <v>280000</v>
      </c>
      <c r="I116" s="15">
        <v>115000</v>
      </c>
      <c r="J116" s="15">
        <v>115000</v>
      </c>
      <c r="K116" s="16">
        <v>0</v>
      </c>
    </row>
    <row r="117" spans="1:11" ht="25.5">
      <c r="A117" s="25">
        <v>8535980</v>
      </c>
      <c r="B117" s="176" t="s">
        <v>687</v>
      </c>
      <c r="C117" s="158" t="s">
        <v>156</v>
      </c>
      <c r="D117" s="158" t="s">
        <v>63</v>
      </c>
      <c r="E117" s="15">
        <v>1054000</v>
      </c>
      <c r="F117" s="15">
        <v>805500</v>
      </c>
      <c r="G117" s="15">
        <v>147100</v>
      </c>
      <c r="H117" s="15">
        <v>200000</v>
      </c>
      <c r="I117" s="14">
        <v>0</v>
      </c>
      <c r="J117" s="15">
        <v>-350000</v>
      </c>
      <c r="K117" s="17">
        <v>150000</v>
      </c>
    </row>
    <row r="118" spans="1:11" ht="12.75">
      <c r="A118" s="25">
        <v>9066218</v>
      </c>
      <c r="B118" s="176" t="s">
        <v>692</v>
      </c>
      <c r="C118" s="158" t="s">
        <v>699</v>
      </c>
      <c r="D118" s="158" t="s">
        <v>584</v>
      </c>
      <c r="E118" s="15">
        <v>1460000</v>
      </c>
      <c r="F118" s="15">
        <v>1460000</v>
      </c>
      <c r="G118" s="15">
        <v>897900</v>
      </c>
      <c r="H118" s="15">
        <v>763630</v>
      </c>
      <c r="I118" s="15">
        <v>234000</v>
      </c>
      <c r="J118" s="15">
        <v>-650000</v>
      </c>
      <c r="K118" s="17">
        <v>300000</v>
      </c>
    </row>
    <row r="119" spans="1:11" ht="12.75">
      <c r="A119" s="25">
        <v>7802447</v>
      </c>
      <c r="B119" s="176" t="s">
        <v>692</v>
      </c>
      <c r="C119" s="158" t="s">
        <v>157</v>
      </c>
      <c r="D119" s="158" t="s">
        <v>22</v>
      </c>
      <c r="E119" s="15">
        <v>2189000</v>
      </c>
      <c r="F119" s="15">
        <v>2189000</v>
      </c>
      <c r="G119" s="15">
        <v>622800</v>
      </c>
      <c r="H119" s="15">
        <v>2359761</v>
      </c>
      <c r="I119" s="15">
        <v>460000</v>
      </c>
      <c r="J119" s="15">
        <v>-150000</v>
      </c>
      <c r="K119" s="17">
        <v>150000</v>
      </c>
    </row>
    <row r="120" spans="1:11" ht="12.75">
      <c r="A120" s="25">
        <v>1921508</v>
      </c>
      <c r="B120" s="176" t="s">
        <v>692</v>
      </c>
      <c r="C120" s="158" t="s">
        <v>693</v>
      </c>
      <c r="D120" s="158" t="s">
        <v>584</v>
      </c>
      <c r="E120" s="15">
        <v>1443000</v>
      </c>
      <c r="F120" s="15">
        <v>1443000</v>
      </c>
      <c r="G120" s="15">
        <v>399200</v>
      </c>
      <c r="H120" s="15">
        <v>437198</v>
      </c>
      <c r="I120" s="15">
        <v>339000</v>
      </c>
      <c r="J120" s="14">
        <v>0</v>
      </c>
      <c r="K120" s="16">
        <v>0</v>
      </c>
    </row>
    <row r="121" spans="1:11" ht="12.75">
      <c r="A121" s="25">
        <v>8785871</v>
      </c>
      <c r="B121" s="176" t="s">
        <v>692</v>
      </c>
      <c r="C121" s="158" t="s">
        <v>158</v>
      </c>
      <c r="D121" s="158" t="s">
        <v>22</v>
      </c>
      <c r="E121" s="15">
        <v>2026000</v>
      </c>
      <c r="F121" s="15">
        <v>2026000</v>
      </c>
      <c r="G121" s="15">
        <v>472200</v>
      </c>
      <c r="H121" s="15">
        <v>1893499</v>
      </c>
      <c r="I121" s="15">
        <v>460000</v>
      </c>
      <c r="J121" s="14">
        <v>0</v>
      </c>
      <c r="K121" s="16">
        <v>0</v>
      </c>
    </row>
    <row r="122" spans="1:11" ht="25.5">
      <c r="A122" s="25">
        <v>6088130</v>
      </c>
      <c r="B122" s="176" t="s">
        <v>692</v>
      </c>
      <c r="C122" s="158" t="s">
        <v>159</v>
      </c>
      <c r="D122" s="158" t="s">
        <v>108</v>
      </c>
      <c r="E122" s="15">
        <v>2070000</v>
      </c>
      <c r="F122" s="15">
        <v>2070000</v>
      </c>
      <c r="G122" s="15">
        <v>465700</v>
      </c>
      <c r="H122" s="15">
        <v>1023419</v>
      </c>
      <c r="I122" s="15">
        <v>580000</v>
      </c>
      <c r="J122" s="15">
        <v>120000</v>
      </c>
      <c r="K122" s="16">
        <v>0</v>
      </c>
    </row>
    <row r="123" spans="1:11" ht="38.25">
      <c r="A123" s="25">
        <v>5436503</v>
      </c>
      <c r="B123" s="176" t="s">
        <v>692</v>
      </c>
      <c r="C123" s="158" t="s">
        <v>160</v>
      </c>
      <c r="D123" s="158" t="s">
        <v>43</v>
      </c>
      <c r="E123" s="15">
        <v>669000</v>
      </c>
      <c r="F123" s="15">
        <v>669000</v>
      </c>
      <c r="G123" s="15">
        <v>96200</v>
      </c>
      <c r="H123" s="15">
        <v>652279</v>
      </c>
      <c r="I123" s="15">
        <v>142020</v>
      </c>
      <c r="J123" s="15">
        <v>50000</v>
      </c>
      <c r="K123" s="16">
        <v>0</v>
      </c>
    </row>
    <row r="124" spans="1:11" ht="12.75">
      <c r="A124" s="25">
        <v>5363645</v>
      </c>
      <c r="B124" s="176" t="s">
        <v>692</v>
      </c>
      <c r="C124" s="158" t="s">
        <v>161</v>
      </c>
      <c r="D124" s="158" t="s">
        <v>108</v>
      </c>
      <c r="E124" s="15">
        <v>1273000</v>
      </c>
      <c r="F124" s="15">
        <v>1273000</v>
      </c>
      <c r="G124" s="15">
        <v>124200</v>
      </c>
      <c r="H124" s="15">
        <v>457700</v>
      </c>
      <c r="I124" s="15">
        <v>180000</v>
      </c>
      <c r="J124" s="15">
        <v>60000</v>
      </c>
      <c r="K124" s="16">
        <v>0</v>
      </c>
    </row>
    <row r="125" spans="1:11" ht="38.25">
      <c r="A125" s="25">
        <v>3028203</v>
      </c>
      <c r="B125" s="176" t="s">
        <v>692</v>
      </c>
      <c r="C125" s="158" t="s">
        <v>162</v>
      </c>
      <c r="D125" s="158" t="s">
        <v>43</v>
      </c>
      <c r="E125" s="15">
        <v>1635000</v>
      </c>
      <c r="F125" s="15">
        <v>1635000</v>
      </c>
      <c r="G125" s="15">
        <v>225900</v>
      </c>
      <c r="H125" s="15">
        <v>1400499</v>
      </c>
      <c r="I125" s="15">
        <v>320000</v>
      </c>
      <c r="J125" s="15">
        <v>90000</v>
      </c>
      <c r="K125" s="16">
        <v>0</v>
      </c>
    </row>
    <row r="126" spans="1:11" ht="25.5">
      <c r="A126" s="25">
        <v>9663170</v>
      </c>
      <c r="B126" s="176" t="s">
        <v>692</v>
      </c>
      <c r="C126" s="158" t="s">
        <v>696</v>
      </c>
      <c r="D126" s="158" t="s">
        <v>598</v>
      </c>
      <c r="E126" s="15">
        <v>705000</v>
      </c>
      <c r="F126" s="15">
        <v>705000</v>
      </c>
      <c r="G126" s="15">
        <v>139400</v>
      </c>
      <c r="H126" s="15">
        <v>632739</v>
      </c>
      <c r="I126" s="15">
        <v>178000</v>
      </c>
      <c r="J126" s="15">
        <v>40000</v>
      </c>
      <c r="K126" s="16">
        <v>0</v>
      </c>
    </row>
    <row r="127" spans="1:11" ht="12.75">
      <c r="A127" s="25">
        <v>8298186</v>
      </c>
      <c r="B127" s="176" t="s">
        <v>692</v>
      </c>
      <c r="C127" s="158" t="s">
        <v>163</v>
      </c>
      <c r="D127" s="158" t="s">
        <v>22</v>
      </c>
      <c r="E127" s="15">
        <v>1688000</v>
      </c>
      <c r="F127" s="15">
        <v>1688000</v>
      </c>
      <c r="G127" s="15">
        <v>394000</v>
      </c>
      <c r="H127" s="15">
        <v>1142738</v>
      </c>
      <c r="I127" s="15">
        <v>360000</v>
      </c>
      <c r="J127" s="15">
        <v>-30000</v>
      </c>
      <c r="K127" s="17">
        <v>30000</v>
      </c>
    </row>
    <row r="128" spans="1:11" ht="25.5">
      <c r="A128" s="25">
        <v>8862592</v>
      </c>
      <c r="B128" s="176" t="s">
        <v>164</v>
      </c>
      <c r="C128" s="158" t="s">
        <v>165</v>
      </c>
      <c r="D128" s="158" t="s">
        <v>22</v>
      </c>
      <c r="E128" s="15">
        <v>3494000</v>
      </c>
      <c r="F128" s="15">
        <v>3843000</v>
      </c>
      <c r="G128" s="14">
        <v>0</v>
      </c>
      <c r="H128" s="15">
        <v>950000</v>
      </c>
      <c r="I128" s="15">
        <v>610000</v>
      </c>
      <c r="J128" s="15">
        <v>1010000</v>
      </c>
      <c r="K128" s="16">
        <v>0</v>
      </c>
    </row>
    <row r="129" spans="1:11" ht="25.5">
      <c r="A129" s="25">
        <v>7112588</v>
      </c>
      <c r="B129" s="176" t="s">
        <v>164</v>
      </c>
      <c r="C129" s="158" t="s">
        <v>166</v>
      </c>
      <c r="D129" s="158" t="s">
        <v>22</v>
      </c>
      <c r="E129" s="15">
        <v>4500000</v>
      </c>
      <c r="F129" s="15">
        <v>4800000</v>
      </c>
      <c r="G129" s="14">
        <v>0</v>
      </c>
      <c r="H129" s="15">
        <v>550000</v>
      </c>
      <c r="I129" s="15">
        <v>310000</v>
      </c>
      <c r="J129" s="15">
        <v>610000</v>
      </c>
      <c r="K129" s="16">
        <v>0</v>
      </c>
    </row>
    <row r="130" spans="1:11" ht="25.5">
      <c r="A130" s="25">
        <v>5842564</v>
      </c>
      <c r="B130" s="176" t="s">
        <v>164</v>
      </c>
      <c r="C130" s="158" t="s">
        <v>167</v>
      </c>
      <c r="D130" s="158" t="s">
        <v>63</v>
      </c>
      <c r="E130" s="15">
        <v>1022000</v>
      </c>
      <c r="F130" s="15">
        <v>1124000</v>
      </c>
      <c r="G130" s="14">
        <v>0</v>
      </c>
      <c r="H130" s="15">
        <v>667000</v>
      </c>
      <c r="I130" s="15">
        <v>327000</v>
      </c>
      <c r="J130" s="15">
        <v>427000</v>
      </c>
      <c r="K130" s="16">
        <v>0</v>
      </c>
    </row>
    <row r="131" spans="1:11" ht="12.75">
      <c r="A131" s="25">
        <v>9768600</v>
      </c>
      <c r="B131" s="176" t="s">
        <v>168</v>
      </c>
      <c r="C131" s="158" t="s">
        <v>169</v>
      </c>
      <c r="D131" s="158" t="s">
        <v>508</v>
      </c>
      <c r="E131" s="15">
        <v>1515000</v>
      </c>
      <c r="F131" s="15">
        <v>1231000</v>
      </c>
      <c r="G131" s="14">
        <v>0</v>
      </c>
      <c r="H131" s="15">
        <v>900000</v>
      </c>
      <c r="I131" s="15">
        <v>400000</v>
      </c>
      <c r="J131" s="15">
        <v>100000</v>
      </c>
      <c r="K131" s="16">
        <v>0</v>
      </c>
    </row>
    <row r="132" spans="1:11" ht="12.75">
      <c r="A132" s="25">
        <v>9301232</v>
      </c>
      <c r="B132" s="176" t="s">
        <v>168</v>
      </c>
      <c r="C132" s="158" t="s">
        <v>170</v>
      </c>
      <c r="D132" s="158" t="s">
        <v>22</v>
      </c>
      <c r="E132" s="15">
        <v>1549000</v>
      </c>
      <c r="F132" s="15">
        <v>1549000</v>
      </c>
      <c r="G132" s="15">
        <v>525800</v>
      </c>
      <c r="H132" s="15">
        <v>1300000</v>
      </c>
      <c r="I132" s="15">
        <v>460000</v>
      </c>
      <c r="J132" s="15">
        <v>-60000</v>
      </c>
      <c r="K132" s="17">
        <v>60000</v>
      </c>
    </row>
    <row r="133" spans="1:11" ht="12.75">
      <c r="A133" s="25">
        <v>8061430</v>
      </c>
      <c r="B133" s="176" t="s">
        <v>168</v>
      </c>
      <c r="C133" s="158" t="s">
        <v>171</v>
      </c>
      <c r="D133" s="158" t="s">
        <v>22</v>
      </c>
      <c r="E133" s="15">
        <v>1307000</v>
      </c>
      <c r="F133" s="15">
        <v>1307000</v>
      </c>
      <c r="G133" s="15">
        <v>389200</v>
      </c>
      <c r="H133" s="15">
        <v>1100000</v>
      </c>
      <c r="I133" s="15">
        <v>310000</v>
      </c>
      <c r="J133" s="15">
        <v>-70000</v>
      </c>
      <c r="K133" s="17">
        <v>70000</v>
      </c>
    </row>
    <row r="134" spans="1:11" ht="25.5">
      <c r="A134" s="25">
        <v>4751683</v>
      </c>
      <c r="B134" s="176" t="s">
        <v>172</v>
      </c>
      <c r="C134" s="158" t="s">
        <v>173</v>
      </c>
      <c r="D134" s="158" t="s">
        <v>52</v>
      </c>
      <c r="E134" s="15">
        <v>1400000</v>
      </c>
      <c r="F134" s="15">
        <v>1166000</v>
      </c>
      <c r="G134" s="15">
        <v>268800</v>
      </c>
      <c r="H134" s="15">
        <v>1050000</v>
      </c>
      <c r="I134" s="14">
        <v>0</v>
      </c>
      <c r="J134" s="15">
        <v>-500000</v>
      </c>
      <c r="K134" s="17">
        <v>200000</v>
      </c>
    </row>
    <row r="135" spans="1:11" ht="25.5">
      <c r="A135" s="25" t="s">
        <v>174</v>
      </c>
      <c r="B135" s="176" t="s">
        <v>175</v>
      </c>
      <c r="C135" s="158" t="s">
        <v>176</v>
      </c>
      <c r="D135" s="158" t="s">
        <v>22</v>
      </c>
      <c r="E135" s="15">
        <v>811000</v>
      </c>
      <c r="F135" s="15">
        <v>689000</v>
      </c>
      <c r="G135" s="14">
        <v>0</v>
      </c>
      <c r="H135" s="15">
        <v>610000</v>
      </c>
      <c r="I135" s="15">
        <v>260000</v>
      </c>
      <c r="J135" s="15">
        <v>140000</v>
      </c>
      <c r="K135" s="16">
        <v>0</v>
      </c>
    </row>
    <row r="136" spans="1:11" ht="25.5">
      <c r="A136" s="25">
        <v>1101968</v>
      </c>
      <c r="B136" s="176" t="s">
        <v>177</v>
      </c>
      <c r="C136" s="158" t="s">
        <v>178</v>
      </c>
      <c r="D136" s="158" t="s">
        <v>63</v>
      </c>
      <c r="E136" s="15">
        <v>365000</v>
      </c>
      <c r="F136" s="15">
        <v>401000</v>
      </c>
      <c r="G136" s="15">
        <v>102000</v>
      </c>
      <c r="H136" s="15">
        <v>701500</v>
      </c>
      <c r="I136" s="15">
        <v>80000</v>
      </c>
      <c r="J136" s="15">
        <v>20000</v>
      </c>
      <c r="K136" s="16">
        <v>0</v>
      </c>
    </row>
    <row r="137" spans="1:11" ht="25.5">
      <c r="A137" s="25">
        <v>2091132</v>
      </c>
      <c r="B137" s="176" t="s">
        <v>703</v>
      </c>
      <c r="C137" s="158" t="s">
        <v>704</v>
      </c>
      <c r="D137" s="158" t="s">
        <v>508</v>
      </c>
      <c r="E137" s="15">
        <v>4336000</v>
      </c>
      <c r="F137" s="15">
        <v>5269000</v>
      </c>
      <c r="G137" s="15">
        <v>1588400</v>
      </c>
      <c r="H137" s="15">
        <v>4597371</v>
      </c>
      <c r="I137" s="15">
        <v>3920000</v>
      </c>
      <c r="J137" s="15">
        <v>3200000</v>
      </c>
      <c r="K137" s="16">
        <v>0</v>
      </c>
    </row>
    <row r="138" spans="1:11" ht="51">
      <c r="A138" s="25">
        <v>4721158</v>
      </c>
      <c r="B138" s="176" t="s">
        <v>179</v>
      </c>
      <c r="C138" s="158" t="s">
        <v>180</v>
      </c>
      <c r="D138" s="158" t="s">
        <v>525</v>
      </c>
      <c r="E138" s="15">
        <v>444000</v>
      </c>
      <c r="F138" s="15">
        <v>488000</v>
      </c>
      <c r="G138" s="15">
        <v>174500</v>
      </c>
      <c r="H138" s="15">
        <v>178000</v>
      </c>
      <c r="I138" s="15">
        <v>110000</v>
      </c>
      <c r="J138" s="15">
        <v>-10000</v>
      </c>
      <c r="K138" s="16">
        <v>0</v>
      </c>
    </row>
    <row r="139" spans="1:11" ht="25.5">
      <c r="A139" s="25">
        <v>2411213</v>
      </c>
      <c r="B139" s="176" t="s">
        <v>181</v>
      </c>
      <c r="C139" s="158" t="s">
        <v>182</v>
      </c>
      <c r="D139" s="158" t="s">
        <v>28</v>
      </c>
      <c r="E139" s="15">
        <v>806000</v>
      </c>
      <c r="F139" s="15">
        <v>886000</v>
      </c>
      <c r="G139" s="15">
        <v>151100</v>
      </c>
      <c r="H139" s="15">
        <v>500000</v>
      </c>
      <c r="I139" s="15">
        <v>350000</v>
      </c>
      <c r="J139" s="15">
        <v>280000</v>
      </c>
      <c r="K139" s="16">
        <v>0</v>
      </c>
    </row>
    <row r="140" spans="1:11" ht="12.75">
      <c r="A140" s="25">
        <v>9547898</v>
      </c>
      <c r="B140" s="176" t="s">
        <v>183</v>
      </c>
      <c r="C140" s="158" t="s">
        <v>184</v>
      </c>
      <c r="D140" s="158" t="s">
        <v>31</v>
      </c>
      <c r="E140" s="15">
        <v>425000</v>
      </c>
      <c r="F140" s="15">
        <v>467000</v>
      </c>
      <c r="G140" s="15">
        <v>152400</v>
      </c>
      <c r="H140" s="15">
        <v>486400</v>
      </c>
      <c r="I140" s="15">
        <v>128000</v>
      </c>
      <c r="J140" s="14">
        <v>0</v>
      </c>
      <c r="K140" s="16">
        <v>0</v>
      </c>
    </row>
    <row r="141" spans="1:11" ht="12.75">
      <c r="A141" s="25">
        <v>4280079</v>
      </c>
      <c r="B141" s="176" t="s">
        <v>185</v>
      </c>
      <c r="C141" s="158" t="s">
        <v>186</v>
      </c>
      <c r="D141" s="158" t="s">
        <v>48</v>
      </c>
      <c r="E141" s="14">
        <v>0</v>
      </c>
      <c r="F141" s="14">
        <v>0</v>
      </c>
      <c r="G141" s="15">
        <v>1036600</v>
      </c>
      <c r="H141" s="15">
        <v>1500000</v>
      </c>
      <c r="I141" s="15">
        <v>480000</v>
      </c>
      <c r="J141" s="15">
        <v>-550000</v>
      </c>
      <c r="K141" s="17">
        <v>400000</v>
      </c>
    </row>
    <row r="142" spans="1:11" ht="12.75">
      <c r="A142" s="25">
        <v>6944607</v>
      </c>
      <c r="B142" s="176" t="s">
        <v>185</v>
      </c>
      <c r="C142" s="158" t="s">
        <v>187</v>
      </c>
      <c r="D142" s="158" t="s">
        <v>28</v>
      </c>
      <c r="E142" s="15">
        <v>845000</v>
      </c>
      <c r="F142" s="15">
        <v>894000</v>
      </c>
      <c r="G142" s="15">
        <v>146400</v>
      </c>
      <c r="H142" s="15">
        <v>1650000</v>
      </c>
      <c r="I142" s="15">
        <v>570000</v>
      </c>
      <c r="J142" s="15">
        <v>350000</v>
      </c>
      <c r="K142" s="16">
        <v>0</v>
      </c>
    </row>
    <row r="143" spans="1:11" ht="12.75">
      <c r="A143" s="25">
        <v>5748930</v>
      </c>
      <c r="B143" s="176" t="s">
        <v>188</v>
      </c>
      <c r="C143" s="158" t="s">
        <v>189</v>
      </c>
      <c r="D143" s="158" t="s">
        <v>517</v>
      </c>
      <c r="E143" s="15">
        <v>518000</v>
      </c>
      <c r="F143" s="15">
        <v>518000</v>
      </c>
      <c r="G143" s="15">
        <v>35000</v>
      </c>
      <c r="H143" s="15">
        <v>2276000</v>
      </c>
      <c r="I143" s="15">
        <v>198000</v>
      </c>
      <c r="J143" s="15">
        <v>198000</v>
      </c>
      <c r="K143" s="16">
        <v>0</v>
      </c>
    </row>
    <row r="144" spans="1:11" ht="25.5">
      <c r="A144" s="25">
        <v>3565313</v>
      </c>
      <c r="B144" s="176" t="s">
        <v>190</v>
      </c>
      <c r="C144" s="158" t="s">
        <v>191</v>
      </c>
      <c r="D144" s="158" t="s">
        <v>508</v>
      </c>
      <c r="E144" s="15">
        <v>381000</v>
      </c>
      <c r="F144" s="15">
        <v>250000</v>
      </c>
      <c r="G144" s="14">
        <v>0</v>
      </c>
      <c r="H144" s="15">
        <v>456000</v>
      </c>
      <c r="I144" s="15">
        <v>350000</v>
      </c>
      <c r="J144" s="15">
        <v>320000</v>
      </c>
      <c r="K144" s="16">
        <v>0</v>
      </c>
    </row>
    <row r="145" spans="1:11" ht="25.5">
      <c r="A145" s="25">
        <v>8323464</v>
      </c>
      <c r="B145" s="176" t="s">
        <v>192</v>
      </c>
      <c r="C145" s="158" t="s">
        <v>504</v>
      </c>
      <c r="D145" s="158" t="s">
        <v>508</v>
      </c>
      <c r="E145" s="15">
        <v>882000</v>
      </c>
      <c r="F145" s="15">
        <v>475000</v>
      </c>
      <c r="G145" s="15">
        <v>39700</v>
      </c>
      <c r="H145" s="15">
        <v>800000</v>
      </c>
      <c r="I145" s="15">
        <v>200000</v>
      </c>
      <c r="J145" s="15">
        <v>-250000</v>
      </c>
      <c r="K145" s="17">
        <v>200000</v>
      </c>
    </row>
    <row r="146" spans="1:11" ht="25.5">
      <c r="A146" s="25">
        <v>4291112</v>
      </c>
      <c r="B146" s="176" t="s">
        <v>708</v>
      </c>
      <c r="C146" s="158" t="s">
        <v>709</v>
      </c>
      <c r="D146" s="158" t="s">
        <v>517</v>
      </c>
      <c r="E146" s="15">
        <v>814000</v>
      </c>
      <c r="F146" s="15">
        <v>895000</v>
      </c>
      <c r="G146" s="15">
        <v>390500</v>
      </c>
      <c r="H146" s="15">
        <v>608000</v>
      </c>
      <c r="I146" s="15">
        <v>362000</v>
      </c>
      <c r="J146" s="15">
        <v>50000</v>
      </c>
      <c r="K146" s="16">
        <v>0</v>
      </c>
    </row>
    <row r="147" spans="1:11" ht="25.5">
      <c r="A147" s="25">
        <v>5212112</v>
      </c>
      <c r="B147" s="176" t="s">
        <v>708</v>
      </c>
      <c r="C147" s="158" t="s">
        <v>193</v>
      </c>
      <c r="D147" s="158" t="s">
        <v>33</v>
      </c>
      <c r="E147" s="15">
        <v>282000</v>
      </c>
      <c r="F147" s="15">
        <v>282000</v>
      </c>
      <c r="G147" s="15">
        <v>190000</v>
      </c>
      <c r="H147" s="15">
        <v>297900</v>
      </c>
      <c r="I147" s="15">
        <v>230000</v>
      </c>
      <c r="J147" s="15">
        <v>40000</v>
      </c>
      <c r="K147" s="17">
        <v>50000</v>
      </c>
    </row>
    <row r="148" spans="1:11" ht="25.5">
      <c r="A148" s="25">
        <v>9796203</v>
      </c>
      <c r="B148" s="176" t="s">
        <v>712</v>
      </c>
      <c r="C148" s="158" t="s">
        <v>194</v>
      </c>
      <c r="D148" s="158" t="s">
        <v>28</v>
      </c>
      <c r="E148" s="15">
        <v>700000</v>
      </c>
      <c r="F148" s="15">
        <v>374000</v>
      </c>
      <c r="G148" s="14">
        <v>0</v>
      </c>
      <c r="H148" s="15">
        <v>400000</v>
      </c>
      <c r="I148" s="14">
        <v>0</v>
      </c>
      <c r="J148" s="15">
        <v>-330000</v>
      </c>
      <c r="K148" s="17">
        <v>200000</v>
      </c>
    </row>
    <row r="149" spans="1:11" ht="25.5">
      <c r="A149" s="25">
        <v>7676136</v>
      </c>
      <c r="B149" s="176" t="s">
        <v>712</v>
      </c>
      <c r="C149" s="158" t="s">
        <v>713</v>
      </c>
      <c r="D149" s="158" t="s">
        <v>588</v>
      </c>
      <c r="E149" s="15">
        <v>1000000</v>
      </c>
      <c r="F149" s="15">
        <v>839000</v>
      </c>
      <c r="G149" s="14">
        <v>0</v>
      </c>
      <c r="H149" s="15">
        <v>350000</v>
      </c>
      <c r="I149" s="14">
        <v>0</v>
      </c>
      <c r="J149" s="15">
        <v>-160000</v>
      </c>
      <c r="K149" s="16">
        <v>0</v>
      </c>
    </row>
    <row r="150" spans="1:11" ht="51">
      <c r="A150" s="25">
        <v>5431122</v>
      </c>
      <c r="B150" s="176" t="s">
        <v>195</v>
      </c>
      <c r="C150" s="158" t="s">
        <v>196</v>
      </c>
      <c r="D150" s="158" t="s">
        <v>43</v>
      </c>
      <c r="E150" s="15">
        <v>861000</v>
      </c>
      <c r="F150" s="15">
        <v>859000</v>
      </c>
      <c r="G150" s="15">
        <v>140120</v>
      </c>
      <c r="H150" s="15">
        <v>416260</v>
      </c>
      <c r="I150" s="14">
        <v>0</v>
      </c>
      <c r="J150" s="15">
        <v>-140000</v>
      </c>
      <c r="K150" s="17">
        <v>150000</v>
      </c>
    </row>
    <row r="151" spans="1:11" ht="38.25">
      <c r="A151" s="25">
        <v>4086998</v>
      </c>
      <c r="B151" s="176" t="s">
        <v>197</v>
      </c>
      <c r="C151" s="158" t="s">
        <v>198</v>
      </c>
      <c r="D151" s="158" t="s">
        <v>63</v>
      </c>
      <c r="E151" s="15">
        <v>773697</v>
      </c>
      <c r="F151" s="15">
        <v>479000</v>
      </c>
      <c r="G151" s="15">
        <v>161200</v>
      </c>
      <c r="H151" s="15">
        <v>343500</v>
      </c>
      <c r="I151" s="15">
        <v>140000</v>
      </c>
      <c r="J151" s="15">
        <v>-320000</v>
      </c>
      <c r="K151" s="17">
        <v>200000</v>
      </c>
    </row>
    <row r="152" spans="1:11" ht="38.25">
      <c r="A152" s="25">
        <v>4547688</v>
      </c>
      <c r="B152" s="176" t="s">
        <v>199</v>
      </c>
      <c r="C152" s="158" t="s">
        <v>200</v>
      </c>
      <c r="D152" s="158" t="s">
        <v>201</v>
      </c>
      <c r="E152" s="15">
        <v>330000</v>
      </c>
      <c r="F152" s="15">
        <v>281000</v>
      </c>
      <c r="G152" s="14">
        <v>0</v>
      </c>
      <c r="H152" s="15">
        <v>300000</v>
      </c>
      <c r="I152" s="14">
        <v>0</v>
      </c>
      <c r="J152" s="15">
        <v>-50000</v>
      </c>
      <c r="K152" s="16">
        <v>0</v>
      </c>
    </row>
    <row r="153" spans="1:11" ht="38.25">
      <c r="A153" s="25">
        <v>7414778</v>
      </c>
      <c r="B153" s="176" t="s">
        <v>202</v>
      </c>
      <c r="C153" s="158" t="s">
        <v>204</v>
      </c>
      <c r="D153" s="158" t="s">
        <v>43</v>
      </c>
      <c r="E153" s="15">
        <v>100000</v>
      </c>
      <c r="F153" s="14">
        <v>0</v>
      </c>
      <c r="G153" s="15">
        <v>25100</v>
      </c>
      <c r="H153" s="15">
        <v>189920</v>
      </c>
      <c r="I153" s="14">
        <v>0</v>
      </c>
      <c r="J153" s="15">
        <v>-125000</v>
      </c>
      <c r="K153" s="16">
        <v>0</v>
      </c>
    </row>
    <row r="154" spans="1:11" ht="25.5">
      <c r="A154" s="25">
        <v>2014388</v>
      </c>
      <c r="B154" s="176" t="s">
        <v>202</v>
      </c>
      <c r="C154" s="158" t="s">
        <v>718</v>
      </c>
      <c r="D154" s="158" t="s">
        <v>508</v>
      </c>
      <c r="E154" s="15">
        <v>787000</v>
      </c>
      <c r="F154" s="15">
        <v>862000</v>
      </c>
      <c r="G154" s="15">
        <v>156300</v>
      </c>
      <c r="H154" s="15">
        <v>200000</v>
      </c>
      <c r="I154" s="15">
        <v>200000</v>
      </c>
      <c r="J154" s="15">
        <v>120000</v>
      </c>
      <c r="K154" s="16">
        <v>0</v>
      </c>
    </row>
    <row r="155" spans="1:11" ht="25.5">
      <c r="A155" s="25">
        <v>8466239</v>
      </c>
      <c r="B155" s="176" t="s">
        <v>205</v>
      </c>
      <c r="C155" s="158" t="s">
        <v>206</v>
      </c>
      <c r="D155" s="158" t="s">
        <v>22</v>
      </c>
      <c r="E155" s="15">
        <v>746000</v>
      </c>
      <c r="F155" s="15">
        <v>746000</v>
      </c>
      <c r="G155" s="15">
        <v>313800</v>
      </c>
      <c r="H155" s="15">
        <v>290550</v>
      </c>
      <c r="I155" s="15">
        <v>160000</v>
      </c>
      <c r="J155" s="15">
        <v>-150000</v>
      </c>
      <c r="K155" s="17">
        <v>100000</v>
      </c>
    </row>
    <row r="156" spans="1:11" ht="38.25">
      <c r="A156" s="25">
        <v>5516160</v>
      </c>
      <c r="B156" s="176" t="s">
        <v>205</v>
      </c>
      <c r="C156" s="158" t="s">
        <v>207</v>
      </c>
      <c r="D156" s="158" t="s">
        <v>43</v>
      </c>
      <c r="E156" s="15">
        <v>349000</v>
      </c>
      <c r="F156" s="15">
        <v>349000</v>
      </c>
      <c r="G156" s="15">
        <v>63900</v>
      </c>
      <c r="H156" s="15">
        <v>55700</v>
      </c>
      <c r="I156" s="15">
        <v>55000</v>
      </c>
      <c r="J156" s="15">
        <v>-8000</v>
      </c>
      <c r="K156" s="16">
        <v>0</v>
      </c>
    </row>
    <row r="157" spans="1:11" ht="38.25">
      <c r="A157" s="25">
        <v>9758946</v>
      </c>
      <c r="B157" s="176" t="s">
        <v>205</v>
      </c>
      <c r="C157" s="158" t="s">
        <v>208</v>
      </c>
      <c r="D157" s="158" t="s">
        <v>43</v>
      </c>
      <c r="E157" s="15">
        <v>254000</v>
      </c>
      <c r="F157" s="15">
        <v>250000</v>
      </c>
      <c r="G157" s="15">
        <v>92300</v>
      </c>
      <c r="H157" s="15">
        <v>61100</v>
      </c>
      <c r="I157" s="15">
        <v>61000</v>
      </c>
      <c r="J157" s="15">
        <v>-35000</v>
      </c>
      <c r="K157" s="16">
        <v>0</v>
      </c>
    </row>
    <row r="158" spans="1:11" ht="12.75">
      <c r="A158" s="25">
        <v>1297782</v>
      </c>
      <c r="B158" s="176" t="s">
        <v>205</v>
      </c>
      <c r="C158" s="158" t="s">
        <v>209</v>
      </c>
      <c r="D158" s="158" t="s">
        <v>22</v>
      </c>
      <c r="E158" s="15">
        <v>328000</v>
      </c>
      <c r="F158" s="15">
        <v>317000</v>
      </c>
      <c r="G158" s="15">
        <v>61200</v>
      </c>
      <c r="H158" s="15">
        <v>46000</v>
      </c>
      <c r="I158" s="15">
        <v>46000</v>
      </c>
      <c r="J158" s="15">
        <v>-25000</v>
      </c>
      <c r="K158" s="16">
        <v>0</v>
      </c>
    </row>
    <row r="159" spans="1:11" ht="38.25">
      <c r="A159" s="25"/>
      <c r="B159" s="176" t="s">
        <v>210</v>
      </c>
      <c r="C159" s="158" t="s">
        <v>211</v>
      </c>
      <c r="D159" s="158" t="s">
        <v>43</v>
      </c>
      <c r="E159" s="14">
        <v>0</v>
      </c>
      <c r="F159" s="14">
        <v>0</v>
      </c>
      <c r="G159" s="14">
        <v>0</v>
      </c>
      <c r="H159" s="15">
        <v>80000</v>
      </c>
      <c r="I159" s="14">
        <v>0</v>
      </c>
      <c r="J159" s="14">
        <v>0</v>
      </c>
      <c r="K159" s="16">
        <v>0</v>
      </c>
    </row>
    <row r="160" spans="1:11" ht="25.5">
      <c r="A160" s="25">
        <v>3396676</v>
      </c>
      <c r="B160" s="176" t="s">
        <v>722</v>
      </c>
      <c r="C160" s="158" t="s">
        <v>212</v>
      </c>
      <c r="D160" s="158" t="s">
        <v>31</v>
      </c>
      <c r="E160" s="15">
        <v>1658000</v>
      </c>
      <c r="F160" s="15">
        <v>1658000</v>
      </c>
      <c r="G160" s="15">
        <v>777600</v>
      </c>
      <c r="H160" s="15">
        <v>1186000</v>
      </c>
      <c r="I160" s="14">
        <v>0</v>
      </c>
      <c r="J160" s="15">
        <v>-777600</v>
      </c>
      <c r="K160" s="17">
        <v>700000</v>
      </c>
    </row>
    <row r="161" spans="1:11" ht="12.75">
      <c r="A161" s="25">
        <v>2701185</v>
      </c>
      <c r="B161" s="176" t="s">
        <v>213</v>
      </c>
      <c r="C161" s="158" t="s">
        <v>214</v>
      </c>
      <c r="D161" s="158" t="s">
        <v>22</v>
      </c>
      <c r="E161" s="15">
        <v>659000</v>
      </c>
      <c r="F161" s="15">
        <v>659000</v>
      </c>
      <c r="G161" s="15">
        <v>188100</v>
      </c>
      <c r="H161" s="15">
        <v>845000</v>
      </c>
      <c r="I161" s="15">
        <v>110000</v>
      </c>
      <c r="J161" s="15">
        <v>-70000</v>
      </c>
      <c r="K161" s="16">
        <v>0</v>
      </c>
    </row>
    <row r="162" spans="1:11" ht="25.5">
      <c r="A162" s="25">
        <v>4882420</v>
      </c>
      <c r="B162" s="176" t="s">
        <v>213</v>
      </c>
      <c r="C162" s="158" t="s">
        <v>215</v>
      </c>
      <c r="D162" s="158" t="s">
        <v>22</v>
      </c>
      <c r="E162" s="15">
        <v>303000</v>
      </c>
      <c r="F162" s="15">
        <v>303000</v>
      </c>
      <c r="G162" s="15">
        <v>86900</v>
      </c>
      <c r="H162" s="15">
        <v>537997</v>
      </c>
      <c r="I162" s="15">
        <v>130000</v>
      </c>
      <c r="J162" s="15">
        <v>40000</v>
      </c>
      <c r="K162" s="16">
        <v>0</v>
      </c>
    </row>
    <row r="163" spans="1:11" ht="12.75">
      <c r="A163" s="25">
        <v>5177448</v>
      </c>
      <c r="B163" s="176" t="s">
        <v>213</v>
      </c>
      <c r="C163" s="158" t="s">
        <v>216</v>
      </c>
      <c r="D163" s="158" t="s">
        <v>22</v>
      </c>
      <c r="E163" s="15">
        <v>1397000</v>
      </c>
      <c r="F163" s="15">
        <v>1397000</v>
      </c>
      <c r="G163" s="15">
        <v>331200</v>
      </c>
      <c r="H163" s="15">
        <v>946000</v>
      </c>
      <c r="I163" s="15">
        <v>190000</v>
      </c>
      <c r="J163" s="15">
        <v>-240000</v>
      </c>
      <c r="K163" s="17">
        <v>200000</v>
      </c>
    </row>
    <row r="164" spans="1:11" ht="12.75">
      <c r="A164" s="25">
        <v>5231656</v>
      </c>
      <c r="B164" s="176" t="s">
        <v>213</v>
      </c>
      <c r="C164" s="158" t="s">
        <v>217</v>
      </c>
      <c r="D164" s="158" t="s">
        <v>22</v>
      </c>
      <c r="E164" s="15">
        <v>310000</v>
      </c>
      <c r="F164" s="15">
        <v>310000</v>
      </c>
      <c r="G164" s="15">
        <v>84300</v>
      </c>
      <c r="H164" s="15">
        <v>355000</v>
      </c>
      <c r="I164" s="15">
        <v>90000</v>
      </c>
      <c r="J164" s="15">
        <v>7000</v>
      </c>
      <c r="K164" s="16">
        <v>0</v>
      </c>
    </row>
    <row r="165" spans="1:11" ht="12.75">
      <c r="A165" s="25">
        <v>4651772</v>
      </c>
      <c r="B165" s="176" t="s">
        <v>218</v>
      </c>
      <c r="C165" s="158" t="s">
        <v>194</v>
      </c>
      <c r="D165" s="158" t="s">
        <v>28</v>
      </c>
      <c r="E165" s="15">
        <v>407000</v>
      </c>
      <c r="F165" s="14">
        <v>0</v>
      </c>
      <c r="G165" s="15">
        <v>97600</v>
      </c>
      <c r="H165" s="15">
        <v>848228</v>
      </c>
      <c r="I165" s="14">
        <v>0</v>
      </c>
      <c r="J165" s="15">
        <v>-500000</v>
      </c>
      <c r="K165" s="17">
        <v>300000</v>
      </c>
    </row>
    <row r="166" spans="1:11" ht="25.5">
      <c r="A166" s="25">
        <v>5907117</v>
      </c>
      <c r="B166" s="176" t="s">
        <v>219</v>
      </c>
      <c r="C166" s="158" t="s">
        <v>220</v>
      </c>
      <c r="D166" s="158" t="s">
        <v>22</v>
      </c>
      <c r="E166" s="15">
        <v>1097000</v>
      </c>
      <c r="F166" s="15">
        <v>1097000</v>
      </c>
      <c r="G166" s="15">
        <v>313600</v>
      </c>
      <c r="H166" s="15">
        <v>450000</v>
      </c>
      <c r="I166" s="15">
        <v>210000</v>
      </c>
      <c r="J166" s="15">
        <v>-100000</v>
      </c>
      <c r="K166" s="17">
        <v>100000</v>
      </c>
    </row>
    <row r="167" spans="1:11" ht="25.5">
      <c r="A167" s="25">
        <v>7931396</v>
      </c>
      <c r="B167" s="176" t="s">
        <v>219</v>
      </c>
      <c r="C167" s="158" t="s">
        <v>221</v>
      </c>
      <c r="D167" s="158" t="s">
        <v>22</v>
      </c>
      <c r="E167" s="15">
        <v>463000</v>
      </c>
      <c r="F167" s="15">
        <v>462000</v>
      </c>
      <c r="G167" s="15">
        <v>131600</v>
      </c>
      <c r="H167" s="15">
        <v>300120</v>
      </c>
      <c r="I167" s="15">
        <v>85000</v>
      </c>
      <c r="J167" s="15">
        <v>-50000</v>
      </c>
      <c r="K167" s="17">
        <v>50000</v>
      </c>
    </row>
    <row r="168" spans="1:11" ht="25.5">
      <c r="A168" s="25">
        <v>7210620</v>
      </c>
      <c r="B168" s="176" t="s">
        <v>219</v>
      </c>
      <c r="C168" s="158" t="s">
        <v>222</v>
      </c>
      <c r="D168" s="158" t="s">
        <v>22</v>
      </c>
      <c r="E168" s="15">
        <v>811000</v>
      </c>
      <c r="F168" s="15">
        <v>811000</v>
      </c>
      <c r="G168" s="14">
        <v>0</v>
      </c>
      <c r="H168" s="15">
        <v>192960</v>
      </c>
      <c r="I168" s="15">
        <v>85000</v>
      </c>
      <c r="J168" s="15">
        <v>-110000</v>
      </c>
      <c r="K168" s="17">
        <v>100000</v>
      </c>
    </row>
    <row r="169" spans="1:11" ht="25.5">
      <c r="A169" s="25">
        <v>9622397</v>
      </c>
      <c r="B169" s="176" t="s">
        <v>219</v>
      </c>
      <c r="C169" s="158" t="s">
        <v>223</v>
      </c>
      <c r="D169" s="158" t="s">
        <v>22</v>
      </c>
      <c r="E169" s="15">
        <v>303000</v>
      </c>
      <c r="F169" s="14">
        <v>0</v>
      </c>
      <c r="G169" s="15">
        <v>63800</v>
      </c>
      <c r="H169" s="15">
        <v>200000</v>
      </c>
      <c r="I169" s="14">
        <v>0</v>
      </c>
      <c r="J169" s="15">
        <v>-360000</v>
      </c>
      <c r="K169" s="16">
        <v>0</v>
      </c>
    </row>
    <row r="170" spans="1:11" ht="25.5">
      <c r="A170" s="25">
        <v>8019644</v>
      </c>
      <c r="B170" s="176" t="s">
        <v>224</v>
      </c>
      <c r="C170" s="158" t="s">
        <v>225</v>
      </c>
      <c r="D170" s="158" t="s">
        <v>22</v>
      </c>
      <c r="E170" s="15">
        <v>703000</v>
      </c>
      <c r="F170" s="15">
        <v>597000</v>
      </c>
      <c r="G170" s="15">
        <v>191600</v>
      </c>
      <c r="H170" s="15">
        <v>454200</v>
      </c>
      <c r="I170" s="15">
        <v>200000</v>
      </c>
      <c r="J170" s="15">
        <v>-100000</v>
      </c>
      <c r="K170" s="17">
        <v>100000</v>
      </c>
    </row>
    <row r="171" spans="1:11" ht="25.5">
      <c r="A171" s="25">
        <v>3487428</v>
      </c>
      <c r="B171" s="176" t="s">
        <v>748</v>
      </c>
      <c r="C171" s="158" t="s">
        <v>749</v>
      </c>
      <c r="D171" s="158" t="s">
        <v>508</v>
      </c>
      <c r="E171" s="15">
        <v>720000</v>
      </c>
      <c r="F171" s="15">
        <v>792000</v>
      </c>
      <c r="G171" s="15">
        <v>218200</v>
      </c>
      <c r="H171" s="15">
        <v>500000</v>
      </c>
      <c r="I171" s="15">
        <v>300000</v>
      </c>
      <c r="J171" s="15">
        <v>150000</v>
      </c>
      <c r="K171" s="16">
        <v>0</v>
      </c>
    </row>
    <row r="172" spans="1:11" ht="38.25">
      <c r="A172" s="25">
        <v>4695952</v>
      </c>
      <c r="B172" s="176" t="s">
        <v>748</v>
      </c>
      <c r="C172" s="158" t="s">
        <v>226</v>
      </c>
      <c r="D172" s="158" t="s">
        <v>43</v>
      </c>
      <c r="E172" s="15">
        <v>95000</v>
      </c>
      <c r="F172" s="14">
        <v>0</v>
      </c>
      <c r="G172" s="15">
        <v>27900</v>
      </c>
      <c r="H172" s="15">
        <v>95000</v>
      </c>
      <c r="I172" s="14">
        <v>0</v>
      </c>
      <c r="J172" s="15">
        <v>-120000</v>
      </c>
      <c r="K172" s="16">
        <v>0</v>
      </c>
    </row>
    <row r="173" spans="1:11" ht="25.5">
      <c r="A173" s="25">
        <v>4080633</v>
      </c>
      <c r="B173" s="176" t="s">
        <v>227</v>
      </c>
      <c r="C173" s="158" t="s">
        <v>228</v>
      </c>
      <c r="D173" s="158" t="s">
        <v>63</v>
      </c>
      <c r="E173" s="15">
        <v>410000</v>
      </c>
      <c r="F173" s="14">
        <v>0</v>
      </c>
      <c r="G173" s="15">
        <v>99100</v>
      </c>
      <c r="H173" s="15">
        <v>685000</v>
      </c>
      <c r="I173" s="15">
        <v>108000</v>
      </c>
      <c r="J173" s="15">
        <v>-400000</v>
      </c>
      <c r="K173" s="16">
        <v>0</v>
      </c>
    </row>
    <row r="174" spans="1:11" ht="25.5">
      <c r="A174" s="25">
        <v>3462209</v>
      </c>
      <c r="B174" s="176" t="s">
        <v>229</v>
      </c>
      <c r="C174" s="158" t="s">
        <v>763</v>
      </c>
      <c r="D174" s="158" t="s">
        <v>517</v>
      </c>
      <c r="E174" s="15">
        <v>1498000</v>
      </c>
      <c r="F174" s="15">
        <v>1477000</v>
      </c>
      <c r="G174" s="15">
        <v>755800</v>
      </c>
      <c r="H174" s="15">
        <v>275000</v>
      </c>
      <c r="I174" s="15">
        <v>275000</v>
      </c>
      <c r="J174" s="15">
        <v>-500000</v>
      </c>
      <c r="K174" s="17">
        <v>0</v>
      </c>
    </row>
    <row r="175" spans="1:11" ht="25.5">
      <c r="A175" s="25">
        <v>4784957</v>
      </c>
      <c r="B175" s="176" t="s">
        <v>230</v>
      </c>
      <c r="C175" s="158" t="s">
        <v>231</v>
      </c>
      <c r="D175" s="158" t="s">
        <v>517</v>
      </c>
      <c r="E175" s="15">
        <v>300000</v>
      </c>
      <c r="F175" s="15">
        <v>300000</v>
      </c>
      <c r="G175" s="15">
        <v>76000</v>
      </c>
      <c r="H175" s="15">
        <v>160000</v>
      </c>
      <c r="I175" s="15">
        <v>160000</v>
      </c>
      <c r="J175" s="15">
        <v>100000</v>
      </c>
      <c r="K175" s="16">
        <v>0</v>
      </c>
    </row>
    <row r="176" spans="1:11" ht="25.5">
      <c r="A176" s="25">
        <v>8484907</v>
      </c>
      <c r="B176" s="176" t="s">
        <v>232</v>
      </c>
      <c r="C176" s="158" t="s">
        <v>821</v>
      </c>
      <c r="D176" s="158" t="s">
        <v>108</v>
      </c>
      <c r="E176" s="15">
        <v>629000</v>
      </c>
      <c r="F176" s="14">
        <v>0</v>
      </c>
      <c r="G176" s="15">
        <v>186300</v>
      </c>
      <c r="H176" s="15">
        <v>500000</v>
      </c>
      <c r="I176" s="15">
        <v>240000</v>
      </c>
      <c r="J176" s="15">
        <v>-570000</v>
      </c>
      <c r="K176" s="16">
        <v>0</v>
      </c>
    </row>
    <row r="177" spans="1:11" ht="25.5">
      <c r="A177" s="25">
        <v>3274363</v>
      </c>
      <c r="B177" s="176" t="s">
        <v>232</v>
      </c>
      <c r="C177" s="158" t="s">
        <v>821</v>
      </c>
      <c r="D177" s="158" t="s">
        <v>525</v>
      </c>
      <c r="E177" s="15">
        <v>678000</v>
      </c>
      <c r="F177" s="15">
        <v>745000</v>
      </c>
      <c r="G177" s="15">
        <v>250000</v>
      </c>
      <c r="H177" s="15">
        <v>300000</v>
      </c>
      <c r="I177" s="15">
        <v>300000</v>
      </c>
      <c r="J177" s="15">
        <v>150000</v>
      </c>
      <c r="K177" s="16">
        <v>0</v>
      </c>
    </row>
    <row r="178" spans="1:11" ht="25.5">
      <c r="A178" s="25">
        <v>6353601</v>
      </c>
      <c r="B178" s="176" t="s">
        <v>233</v>
      </c>
      <c r="C178" s="158" t="s">
        <v>234</v>
      </c>
      <c r="D178" s="158" t="s">
        <v>28</v>
      </c>
      <c r="E178" s="15">
        <v>3330000</v>
      </c>
      <c r="F178" s="15">
        <v>3380000</v>
      </c>
      <c r="G178" s="15">
        <v>320800</v>
      </c>
      <c r="H178" s="15">
        <v>1300000</v>
      </c>
      <c r="I178" s="15">
        <v>70000</v>
      </c>
      <c r="J178" s="15">
        <v>-200000</v>
      </c>
      <c r="K178" s="17">
        <v>100000</v>
      </c>
    </row>
    <row r="179" spans="1:11" ht="25.5">
      <c r="A179" s="25">
        <v>3854293</v>
      </c>
      <c r="B179" s="176" t="s">
        <v>235</v>
      </c>
      <c r="C179" s="158" t="s">
        <v>236</v>
      </c>
      <c r="D179" s="158" t="s">
        <v>28</v>
      </c>
      <c r="E179" s="15">
        <v>1166000</v>
      </c>
      <c r="F179" s="15">
        <v>1016000</v>
      </c>
      <c r="G179" s="14">
        <v>0</v>
      </c>
      <c r="H179" s="15">
        <v>70000</v>
      </c>
      <c r="I179" s="15">
        <v>50000</v>
      </c>
      <c r="J179" s="15">
        <v>-70000</v>
      </c>
      <c r="K179" s="16">
        <v>0</v>
      </c>
    </row>
    <row r="180" spans="1:11" ht="25.5">
      <c r="A180" s="25">
        <v>4167967</v>
      </c>
      <c r="B180" s="176" t="s">
        <v>235</v>
      </c>
      <c r="C180" s="158" t="s">
        <v>237</v>
      </c>
      <c r="D180" s="158" t="s">
        <v>113</v>
      </c>
      <c r="E180" s="15">
        <v>4109000</v>
      </c>
      <c r="F180" s="15">
        <v>3492000</v>
      </c>
      <c r="G180" s="14">
        <v>0</v>
      </c>
      <c r="H180" s="15">
        <v>50000</v>
      </c>
      <c r="I180" s="15">
        <v>50000</v>
      </c>
      <c r="J180" s="15">
        <v>-500000</v>
      </c>
      <c r="K180" s="16">
        <v>0</v>
      </c>
    </row>
    <row r="181" spans="1:11" ht="25.5">
      <c r="A181" s="25">
        <v>3408720</v>
      </c>
      <c r="B181" s="176" t="s">
        <v>238</v>
      </c>
      <c r="C181" s="158" t="s">
        <v>239</v>
      </c>
      <c r="D181" s="158" t="s">
        <v>48</v>
      </c>
      <c r="E181" s="15">
        <v>2632000</v>
      </c>
      <c r="F181" s="14">
        <v>0</v>
      </c>
      <c r="G181" s="15">
        <v>350000</v>
      </c>
      <c r="H181" s="15">
        <v>650000</v>
      </c>
      <c r="I181" s="15">
        <v>480000</v>
      </c>
      <c r="J181" s="15">
        <v>-2500000</v>
      </c>
      <c r="K181" s="16">
        <v>0</v>
      </c>
    </row>
    <row r="182" spans="1:11" ht="25.5">
      <c r="A182" s="25">
        <v>6814153</v>
      </c>
      <c r="B182" s="176" t="s">
        <v>238</v>
      </c>
      <c r="C182" s="158" t="s">
        <v>240</v>
      </c>
      <c r="D182" s="158" t="s">
        <v>48</v>
      </c>
      <c r="E182" s="15">
        <v>2781000</v>
      </c>
      <c r="F182" s="14">
        <v>0</v>
      </c>
      <c r="G182" s="15">
        <v>600000</v>
      </c>
      <c r="H182" s="15">
        <v>700000</v>
      </c>
      <c r="I182" s="15">
        <v>480000</v>
      </c>
      <c r="J182" s="15">
        <v>-2900000</v>
      </c>
      <c r="K182" s="16">
        <v>0</v>
      </c>
    </row>
    <row r="183" spans="1:11" ht="38.25">
      <c r="A183" s="25">
        <v>3703782</v>
      </c>
      <c r="B183" s="176" t="s">
        <v>241</v>
      </c>
      <c r="C183" s="158" t="s">
        <v>242</v>
      </c>
      <c r="D183" s="158" t="s">
        <v>43</v>
      </c>
      <c r="E183" s="15">
        <v>428000</v>
      </c>
      <c r="F183" s="15">
        <v>428000</v>
      </c>
      <c r="G183" s="15">
        <v>112400</v>
      </c>
      <c r="H183" s="15">
        <v>150000</v>
      </c>
      <c r="I183" s="15">
        <v>150000</v>
      </c>
      <c r="J183" s="15">
        <v>40000</v>
      </c>
      <c r="K183" s="16">
        <v>0</v>
      </c>
    </row>
    <row r="184" spans="1:11" ht="12.75">
      <c r="A184" s="25">
        <v>6482925</v>
      </c>
      <c r="B184" s="176" t="s">
        <v>243</v>
      </c>
      <c r="C184" s="158" t="s">
        <v>244</v>
      </c>
      <c r="D184" s="158" t="s">
        <v>28</v>
      </c>
      <c r="E184" s="14">
        <v>0</v>
      </c>
      <c r="F184" s="14">
        <v>0</v>
      </c>
      <c r="G184" s="14">
        <v>0</v>
      </c>
      <c r="H184" s="15">
        <v>129444</v>
      </c>
      <c r="I184" s="14">
        <v>0</v>
      </c>
      <c r="J184" s="14">
        <v>0</v>
      </c>
      <c r="K184" s="16">
        <v>0</v>
      </c>
    </row>
    <row r="185" spans="1:11" ht="25.5">
      <c r="A185" s="25">
        <v>8692294</v>
      </c>
      <c r="B185" s="176" t="s">
        <v>757</v>
      </c>
      <c r="C185" s="158" t="s">
        <v>758</v>
      </c>
      <c r="D185" s="158" t="s">
        <v>658</v>
      </c>
      <c r="E185" s="15">
        <v>344000</v>
      </c>
      <c r="F185" s="15">
        <v>395000</v>
      </c>
      <c r="G185" s="15">
        <v>591400</v>
      </c>
      <c r="H185" s="15">
        <v>632397</v>
      </c>
      <c r="I185" s="15">
        <v>176000</v>
      </c>
      <c r="J185" s="15">
        <v>-450000</v>
      </c>
      <c r="K185" s="17">
        <v>200000</v>
      </c>
    </row>
    <row r="186" spans="1:11" ht="25.5">
      <c r="A186" s="25">
        <v>3236460</v>
      </c>
      <c r="B186" s="176" t="s">
        <v>767</v>
      </c>
      <c r="C186" s="158" t="s">
        <v>768</v>
      </c>
      <c r="D186" s="158" t="s">
        <v>525</v>
      </c>
      <c r="E186" s="15">
        <v>1187000</v>
      </c>
      <c r="F186" s="15">
        <v>1305000</v>
      </c>
      <c r="G186" s="15">
        <v>176600</v>
      </c>
      <c r="H186" s="15">
        <v>200000</v>
      </c>
      <c r="I186" s="15">
        <v>200000</v>
      </c>
      <c r="J186" s="15">
        <v>140000</v>
      </c>
      <c r="K186" s="16">
        <v>0</v>
      </c>
    </row>
    <row r="187" spans="1:11" ht="38.25">
      <c r="A187" s="25">
        <v>4595988</v>
      </c>
      <c r="B187" s="176" t="s">
        <v>245</v>
      </c>
      <c r="C187" s="158" t="s">
        <v>246</v>
      </c>
      <c r="D187" s="158" t="s">
        <v>22</v>
      </c>
      <c r="E187" s="15">
        <v>3661000</v>
      </c>
      <c r="F187" s="15">
        <v>3111000</v>
      </c>
      <c r="G187" s="15">
        <v>254600</v>
      </c>
      <c r="H187" s="15">
        <v>248000</v>
      </c>
      <c r="I187" s="15">
        <v>160000</v>
      </c>
      <c r="J187" s="15">
        <v>-600000</v>
      </c>
      <c r="K187" s="17">
        <v>80000</v>
      </c>
    </row>
    <row r="188" spans="1:11" ht="38.25">
      <c r="A188" s="25">
        <v>8414595</v>
      </c>
      <c r="B188" s="176" t="s">
        <v>245</v>
      </c>
      <c r="C188" s="158" t="s">
        <v>247</v>
      </c>
      <c r="D188" s="158" t="s">
        <v>108</v>
      </c>
      <c r="E188" s="15">
        <v>1571000</v>
      </c>
      <c r="F188" s="15">
        <v>1335000</v>
      </c>
      <c r="G188" s="14">
        <v>0</v>
      </c>
      <c r="H188" s="15">
        <v>88000</v>
      </c>
      <c r="I188" s="15">
        <v>80000</v>
      </c>
      <c r="J188" s="15">
        <v>-250000</v>
      </c>
      <c r="K188" s="16">
        <v>0</v>
      </c>
    </row>
    <row r="189" spans="1:11" ht="38.25">
      <c r="A189" s="25">
        <v>6672726</v>
      </c>
      <c r="B189" s="176" t="s">
        <v>772</v>
      </c>
      <c r="C189" s="158" t="s">
        <v>779</v>
      </c>
      <c r="D189" s="158" t="s">
        <v>508</v>
      </c>
      <c r="E189" s="15">
        <v>524000</v>
      </c>
      <c r="F189" s="15">
        <v>576000</v>
      </c>
      <c r="G189" s="15">
        <v>113500</v>
      </c>
      <c r="H189" s="15">
        <v>478757</v>
      </c>
      <c r="I189" s="15">
        <v>100000</v>
      </c>
      <c r="J189" s="15">
        <v>40000</v>
      </c>
      <c r="K189" s="16">
        <v>0</v>
      </c>
    </row>
    <row r="190" spans="1:11" ht="38.25">
      <c r="A190" s="25">
        <v>1026027</v>
      </c>
      <c r="B190" s="176" t="s">
        <v>772</v>
      </c>
      <c r="C190" s="158" t="s">
        <v>248</v>
      </c>
      <c r="D190" s="158" t="s">
        <v>28</v>
      </c>
      <c r="E190" s="15">
        <v>553000</v>
      </c>
      <c r="F190" s="15">
        <v>608000</v>
      </c>
      <c r="G190" s="15">
        <v>169000</v>
      </c>
      <c r="H190" s="15">
        <v>537450</v>
      </c>
      <c r="I190" s="15">
        <v>230000</v>
      </c>
      <c r="J190" s="15">
        <v>110000</v>
      </c>
      <c r="K190" s="16">
        <v>0</v>
      </c>
    </row>
    <row r="191" spans="1:11" ht="38.25">
      <c r="A191" s="25">
        <v>3776784</v>
      </c>
      <c r="B191" s="176" t="s">
        <v>772</v>
      </c>
      <c r="C191" s="158" t="s">
        <v>773</v>
      </c>
      <c r="D191" s="158" t="s">
        <v>584</v>
      </c>
      <c r="E191" s="15">
        <v>3273000</v>
      </c>
      <c r="F191" s="15">
        <v>3273000</v>
      </c>
      <c r="G191" s="15">
        <v>1811900</v>
      </c>
      <c r="H191" s="15">
        <v>1501584</v>
      </c>
      <c r="I191" s="15">
        <v>625000</v>
      </c>
      <c r="J191" s="15">
        <v>-1200000</v>
      </c>
      <c r="K191" s="16">
        <v>0</v>
      </c>
    </row>
    <row r="192" spans="1:11" ht="38.25">
      <c r="A192" s="25">
        <v>4129365</v>
      </c>
      <c r="B192" s="176" t="s">
        <v>772</v>
      </c>
      <c r="C192" s="158" t="s">
        <v>776</v>
      </c>
      <c r="D192" s="158" t="s">
        <v>525</v>
      </c>
      <c r="E192" s="15">
        <v>803000</v>
      </c>
      <c r="F192" s="15">
        <v>883000</v>
      </c>
      <c r="G192" s="15">
        <v>545400</v>
      </c>
      <c r="H192" s="15">
        <v>394746</v>
      </c>
      <c r="I192" s="15">
        <v>203000</v>
      </c>
      <c r="J192" s="15">
        <v>-200000</v>
      </c>
      <c r="K192" s="17">
        <v>200000</v>
      </c>
    </row>
    <row r="193" spans="1:11" ht="25.5">
      <c r="A193" s="25">
        <v>4951911</v>
      </c>
      <c r="B193" s="176" t="s">
        <v>783</v>
      </c>
      <c r="C193" s="158" t="s">
        <v>784</v>
      </c>
      <c r="D193" s="158" t="s">
        <v>584</v>
      </c>
      <c r="E193" s="15">
        <v>2657000</v>
      </c>
      <c r="F193" s="15">
        <v>2574000</v>
      </c>
      <c r="G193" s="15">
        <v>612500</v>
      </c>
      <c r="H193" s="15">
        <v>2197838</v>
      </c>
      <c r="I193" s="14">
        <v>0</v>
      </c>
      <c r="J193" s="15">
        <v>-600000</v>
      </c>
      <c r="K193" s="17">
        <v>500000</v>
      </c>
    </row>
    <row r="194" spans="1:11" ht="25.5">
      <c r="A194" s="25">
        <v>7446328</v>
      </c>
      <c r="B194" s="176" t="s">
        <v>249</v>
      </c>
      <c r="C194" s="158" t="s">
        <v>249</v>
      </c>
      <c r="D194" s="158" t="s">
        <v>113</v>
      </c>
      <c r="E194" s="14">
        <v>0</v>
      </c>
      <c r="F194" s="15">
        <v>2250000</v>
      </c>
      <c r="G194" s="14">
        <v>0</v>
      </c>
      <c r="H194" s="15">
        <v>1800000</v>
      </c>
      <c r="I194" s="14">
        <v>0</v>
      </c>
      <c r="J194" s="15">
        <v>2250000</v>
      </c>
      <c r="K194" s="16">
        <v>0</v>
      </c>
    </row>
    <row r="195" spans="1:11" ht="25.5">
      <c r="A195" s="25">
        <v>4542627</v>
      </c>
      <c r="B195" s="176" t="s">
        <v>249</v>
      </c>
      <c r="C195" s="158" t="s">
        <v>249</v>
      </c>
      <c r="D195" s="158" t="s">
        <v>39</v>
      </c>
      <c r="E195" s="15">
        <v>5010000</v>
      </c>
      <c r="F195" s="15">
        <v>4258000</v>
      </c>
      <c r="G195" s="14">
        <v>0</v>
      </c>
      <c r="H195" s="15">
        <v>1300000</v>
      </c>
      <c r="I195" s="14">
        <v>0</v>
      </c>
      <c r="J195" s="15">
        <v>-750000</v>
      </c>
      <c r="K195" s="16">
        <v>0</v>
      </c>
    </row>
    <row r="196" spans="1:11" ht="38.25">
      <c r="A196" s="25">
        <v>6513502</v>
      </c>
      <c r="B196" s="176" t="s">
        <v>788</v>
      </c>
      <c r="C196" s="158" t="s">
        <v>250</v>
      </c>
      <c r="D196" s="158" t="s">
        <v>508</v>
      </c>
      <c r="E196" s="15">
        <v>1622000</v>
      </c>
      <c r="F196" s="15">
        <v>1784000</v>
      </c>
      <c r="G196" s="15">
        <v>942000</v>
      </c>
      <c r="H196" s="15">
        <v>1269140</v>
      </c>
      <c r="I196" s="15">
        <v>1150000</v>
      </c>
      <c r="J196" s="15">
        <v>360000</v>
      </c>
      <c r="K196" s="16">
        <v>0</v>
      </c>
    </row>
    <row r="197" spans="1:11" ht="12.75">
      <c r="A197" s="25">
        <v>8619914</v>
      </c>
      <c r="B197" s="176" t="s">
        <v>793</v>
      </c>
      <c r="C197" s="158" t="s">
        <v>251</v>
      </c>
      <c r="D197" s="158" t="s">
        <v>31</v>
      </c>
      <c r="E197" s="15">
        <v>332000</v>
      </c>
      <c r="F197" s="15">
        <v>365000</v>
      </c>
      <c r="G197" s="15">
        <v>107800</v>
      </c>
      <c r="H197" s="15">
        <v>390000</v>
      </c>
      <c r="I197" s="15">
        <v>107000</v>
      </c>
      <c r="J197" s="15">
        <v>30000</v>
      </c>
      <c r="K197" s="16">
        <v>0</v>
      </c>
    </row>
    <row r="198" spans="1:11" ht="12.75">
      <c r="A198" s="25">
        <v>2750905</v>
      </c>
      <c r="B198" s="176" t="s">
        <v>793</v>
      </c>
      <c r="C198" s="158" t="s">
        <v>794</v>
      </c>
      <c r="D198" s="158" t="s">
        <v>517</v>
      </c>
      <c r="E198" s="15">
        <v>560000</v>
      </c>
      <c r="F198" s="15">
        <v>609000</v>
      </c>
      <c r="G198" s="15">
        <v>166200</v>
      </c>
      <c r="H198" s="15">
        <v>110000</v>
      </c>
      <c r="I198" s="14">
        <v>0</v>
      </c>
      <c r="J198" s="15">
        <v>-110000</v>
      </c>
      <c r="K198" s="17">
        <v>100000</v>
      </c>
    </row>
    <row r="199" spans="1:11" ht="12.75">
      <c r="A199" s="25">
        <v>9022191</v>
      </c>
      <c r="B199" s="176" t="s">
        <v>793</v>
      </c>
      <c r="C199" s="158" t="s">
        <v>252</v>
      </c>
      <c r="D199" s="158" t="s">
        <v>33</v>
      </c>
      <c r="E199" s="15">
        <v>480000</v>
      </c>
      <c r="F199" s="15">
        <v>480000</v>
      </c>
      <c r="G199" s="15">
        <v>240100</v>
      </c>
      <c r="H199" s="15">
        <v>380000</v>
      </c>
      <c r="I199" s="15">
        <v>140000</v>
      </c>
      <c r="J199" s="15">
        <v>-100000</v>
      </c>
      <c r="K199" s="17">
        <v>100000</v>
      </c>
    </row>
    <row r="200" spans="1:11" ht="12.75">
      <c r="A200" s="25">
        <v>3766912</v>
      </c>
      <c r="B200" s="176" t="s">
        <v>793</v>
      </c>
      <c r="C200" s="158" t="s">
        <v>253</v>
      </c>
      <c r="D200" s="158" t="s">
        <v>31</v>
      </c>
      <c r="E200" s="15">
        <v>623000</v>
      </c>
      <c r="F200" s="15">
        <v>685000</v>
      </c>
      <c r="G200" s="15">
        <v>161700</v>
      </c>
      <c r="H200" s="15">
        <v>340000</v>
      </c>
      <c r="I200" s="15">
        <v>119000</v>
      </c>
      <c r="J200" s="14">
        <v>0</v>
      </c>
      <c r="K200" s="16">
        <v>0</v>
      </c>
    </row>
    <row r="201" spans="1:11" ht="12.75">
      <c r="A201" s="25">
        <v>6589804</v>
      </c>
      <c r="B201" s="176" t="s">
        <v>793</v>
      </c>
      <c r="C201" s="158" t="s">
        <v>254</v>
      </c>
      <c r="D201" s="158" t="s">
        <v>31</v>
      </c>
      <c r="E201" s="15">
        <v>846000</v>
      </c>
      <c r="F201" s="15">
        <v>930000</v>
      </c>
      <c r="G201" s="15">
        <v>187800</v>
      </c>
      <c r="H201" s="15">
        <v>360000</v>
      </c>
      <c r="I201" s="15">
        <v>248000</v>
      </c>
      <c r="J201" s="15">
        <v>140000</v>
      </c>
      <c r="K201" s="16">
        <v>0</v>
      </c>
    </row>
    <row r="202" spans="1:11" ht="12.75">
      <c r="A202" s="25">
        <v>7877605</v>
      </c>
      <c r="B202" s="176" t="s">
        <v>798</v>
      </c>
      <c r="C202" s="158" t="s">
        <v>255</v>
      </c>
      <c r="D202" s="158" t="s">
        <v>588</v>
      </c>
      <c r="E202" s="15">
        <v>1339000</v>
      </c>
      <c r="F202" s="15">
        <v>1472000</v>
      </c>
      <c r="G202" s="15">
        <v>267700</v>
      </c>
      <c r="H202" s="15">
        <v>900000</v>
      </c>
      <c r="I202" s="15">
        <v>305000</v>
      </c>
      <c r="J202" s="15">
        <v>170000</v>
      </c>
      <c r="K202" s="16">
        <v>0</v>
      </c>
    </row>
    <row r="203" spans="1:11" ht="38.25">
      <c r="A203" s="25">
        <v>3038989</v>
      </c>
      <c r="B203" s="176" t="s">
        <v>256</v>
      </c>
      <c r="C203" s="158" t="s">
        <v>257</v>
      </c>
      <c r="D203" s="158" t="s">
        <v>43</v>
      </c>
      <c r="E203" s="15">
        <v>585000</v>
      </c>
      <c r="F203" s="15">
        <v>585000</v>
      </c>
      <c r="G203" s="15">
        <v>125700</v>
      </c>
      <c r="H203" s="15">
        <v>420000</v>
      </c>
      <c r="I203" s="15">
        <v>220000</v>
      </c>
      <c r="J203" s="15">
        <v>100000</v>
      </c>
      <c r="K203" s="16">
        <v>0</v>
      </c>
    </row>
    <row r="204" spans="1:11" ht="25.5">
      <c r="A204" s="25">
        <v>9202089</v>
      </c>
      <c r="B204" s="176" t="s">
        <v>802</v>
      </c>
      <c r="C204" s="158" t="s">
        <v>258</v>
      </c>
      <c r="D204" s="158" t="s">
        <v>69</v>
      </c>
      <c r="E204" s="15">
        <v>480000</v>
      </c>
      <c r="F204" s="15">
        <v>552000</v>
      </c>
      <c r="G204" s="15">
        <v>95600</v>
      </c>
      <c r="H204" s="15">
        <v>172800</v>
      </c>
      <c r="I204" s="15">
        <v>100000</v>
      </c>
      <c r="J204" s="15">
        <v>75000</v>
      </c>
      <c r="K204" s="16">
        <v>0</v>
      </c>
    </row>
    <row r="205" spans="1:11" ht="25.5">
      <c r="A205" s="25">
        <v>5163191</v>
      </c>
      <c r="B205" s="176" t="s">
        <v>802</v>
      </c>
      <c r="C205" s="158" t="s">
        <v>803</v>
      </c>
      <c r="D205" s="158" t="s">
        <v>517</v>
      </c>
      <c r="E205" s="15">
        <v>2642000</v>
      </c>
      <c r="F205" s="15">
        <v>2642000</v>
      </c>
      <c r="G205" s="15">
        <v>520900</v>
      </c>
      <c r="H205" s="15">
        <v>620000</v>
      </c>
      <c r="I205" s="15">
        <v>524000</v>
      </c>
      <c r="J205" s="15">
        <v>5000</v>
      </c>
      <c r="K205" s="16">
        <v>0</v>
      </c>
    </row>
    <row r="206" spans="1:11" ht="63.75">
      <c r="A206" s="25">
        <v>9275973</v>
      </c>
      <c r="B206" s="176" t="s">
        <v>259</v>
      </c>
      <c r="C206" s="158" t="s">
        <v>260</v>
      </c>
      <c r="D206" s="158" t="s">
        <v>31</v>
      </c>
      <c r="E206" s="15">
        <v>400000</v>
      </c>
      <c r="F206" s="15">
        <v>380000</v>
      </c>
      <c r="G206" s="15">
        <v>88100</v>
      </c>
      <c r="H206" s="15">
        <v>428000</v>
      </c>
      <c r="I206" s="15">
        <v>77000</v>
      </c>
      <c r="J206" s="15">
        <v>-20000</v>
      </c>
      <c r="K206" s="17">
        <v>100000</v>
      </c>
    </row>
    <row r="207" spans="1:11" ht="25.5">
      <c r="A207" s="25">
        <v>6703682</v>
      </c>
      <c r="B207" s="176" t="s">
        <v>807</v>
      </c>
      <c r="C207" s="158" t="s">
        <v>648</v>
      </c>
      <c r="D207" s="158" t="s">
        <v>525</v>
      </c>
      <c r="E207" s="15">
        <v>2184000</v>
      </c>
      <c r="F207" s="15">
        <v>2402000</v>
      </c>
      <c r="G207" s="15">
        <v>1391800</v>
      </c>
      <c r="H207" s="15">
        <v>2082956</v>
      </c>
      <c r="I207" s="15">
        <v>935000</v>
      </c>
      <c r="J207" s="15">
        <v>-100000</v>
      </c>
      <c r="K207" s="17">
        <v>100000</v>
      </c>
    </row>
    <row r="208" spans="1:11" ht="25.5">
      <c r="A208" s="25">
        <v>8669867</v>
      </c>
      <c r="B208" s="176" t="s">
        <v>811</v>
      </c>
      <c r="C208" s="158" t="s">
        <v>261</v>
      </c>
      <c r="D208" s="158" t="s">
        <v>22</v>
      </c>
      <c r="E208" s="15">
        <v>369000</v>
      </c>
      <c r="F208" s="15">
        <v>1119000</v>
      </c>
      <c r="G208" s="15">
        <v>298000</v>
      </c>
      <c r="H208" s="15">
        <v>619944</v>
      </c>
      <c r="I208" s="15">
        <v>250000</v>
      </c>
      <c r="J208" s="15">
        <v>650000</v>
      </c>
      <c r="K208" s="17">
        <v>250000</v>
      </c>
    </row>
    <row r="209" spans="1:11" ht="25.5">
      <c r="A209" s="25">
        <v>3090279</v>
      </c>
      <c r="B209" s="176" t="s">
        <v>811</v>
      </c>
      <c r="C209" s="158" t="s">
        <v>812</v>
      </c>
      <c r="D209" s="158" t="s">
        <v>508</v>
      </c>
      <c r="E209" s="15">
        <v>2878000</v>
      </c>
      <c r="F209" s="15">
        <v>2878000</v>
      </c>
      <c r="G209" s="15">
        <v>532200</v>
      </c>
      <c r="H209" s="15">
        <v>1192545</v>
      </c>
      <c r="I209" s="15">
        <v>620000</v>
      </c>
      <c r="J209" s="15">
        <v>80000</v>
      </c>
      <c r="K209" s="16">
        <v>0</v>
      </c>
    </row>
    <row r="210" spans="1:11" ht="25.5">
      <c r="A210" s="25">
        <v>8280213</v>
      </c>
      <c r="B210" s="176" t="s">
        <v>811</v>
      </c>
      <c r="C210" s="158" t="s">
        <v>262</v>
      </c>
      <c r="D210" s="158" t="s">
        <v>22</v>
      </c>
      <c r="E210" s="15">
        <v>369000</v>
      </c>
      <c r="F210" s="15">
        <v>1119000</v>
      </c>
      <c r="G210" s="14">
        <v>0</v>
      </c>
      <c r="H210" s="15">
        <v>840264</v>
      </c>
      <c r="I210" s="15">
        <v>200000</v>
      </c>
      <c r="J210" s="15">
        <v>900000</v>
      </c>
      <c r="K210" s="17">
        <v>250000</v>
      </c>
    </row>
    <row r="211" spans="1:11" ht="12.75">
      <c r="A211" s="25">
        <v>5382060</v>
      </c>
      <c r="B211" s="176" t="s">
        <v>263</v>
      </c>
      <c r="C211" s="158" t="s">
        <v>264</v>
      </c>
      <c r="D211" s="158" t="s">
        <v>584</v>
      </c>
      <c r="E211" s="15">
        <v>1080000</v>
      </c>
      <c r="F211" s="15">
        <v>1080000</v>
      </c>
      <c r="G211" s="15">
        <v>394700</v>
      </c>
      <c r="H211" s="15">
        <v>490000</v>
      </c>
      <c r="I211" s="15">
        <v>290000</v>
      </c>
      <c r="J211" s="15">
        <v>-100000</v>
      </c>
      <c r="K211" s="17">
        <v>100000</v>
      </c>
    </row>
    <row r="212" spans="1:11" ht="12.75">
      <c r="A212" s="25">
        <v>5705162</v>
      </c>
      <c r="B212" s="176" t="s">
        <v>263</v>
      </c>
      <c r="C212" s="158" t="s">
        <v>263</v>
      </c>
      <c r="D212" s="158" t="s">
        <v>525</v>
      </c>
      <c r="E212" s="15">
        <v>1862000</v>
      </c>
      <c r="F212" s="15">
        <v>2048000</v>
      </c>
      <c r="G212" s="15">
        <v>350000</v>
      </c>
      <c r="H212" s="15">
        <v>350000</v>
      </c>
      <c r="I212" s="15">
        <v>290000</v>
      </c>
      <c r="J212" s="15">
        <v>140000</v>
      </c>
      <c r="K212" s="16">
        <v>0</v>
      </c>
    </row>
    <row r="213" spans="1:11" ht="38.25">
      <c r="A213" s="25">
        <v>7750966</v>
      </c>
      <c r="B213" s="176" t="s">
        <v>815</v>
      </c>
      <c r="C213" s="158" t="s">
        <v>265</v>
      </c>
      <c r="D213" s="158" t="s">
        <v>43</v>
      </c>
      <c r="E213" s="15">
        <v>199000</v>
      </c>
      <c r="F213" s="14">
        <v>0</v>
      </c>
      <c r="G213" s="15">
        <v>41900</v>
      </c>
      <c r="H213" s="15">
        <v>100000</v>
      </c>
      <c r="I213" s="15">
        <v>40000</v>
      </c>
      <c r="J213" s="15">
        <v>-200000</v>
      </c>
      <c r="K213" s="16">
        <v>0</v>
      </c>
    </row>
    <row r="214" spans="1:11" ht="12.75">
      <c r="A214" s="25">
        <v>6206589</v>
      </c>
      <c r="B214" s="176" t="s">
        <v>266</v>
      </c>
      <c r="C214" s="158" t="s">
        <v>267</v>
      </c>
      <c r="D214" s="158" t="s">
        <v>69</v>
      </c>
      <c r="E214" s="14">
        <v>0</v>
      </c>
      <c r="F214" s="15">
        <v>188000</v>
      </c>
      <c r="G214" s="14">
        <v>0</v>
      </c>
      <c r="H214" s="15">
        <v>127000</v>
      </c>
      <c r="I214" s="15">
        <v>60000</v>
      </c>
      <c r="J214" s="15">
        <v>240000</v>
      </c>
      <c r="K214" s="16">
        <v>0</v>
      </c>
    </row>
    <row r="215" spans="1:11" ht="12.75">
      <c r="A215" s="25">
        <v>1842029</v>
      </c>
      <c r="B215" s="176" t="s">
        <v>266</v>
      </c>
      <c r="C215" s="158" t="s">
        <v>268</v>
      </c>
      <c r="D215" s="158" t="s">
        <v>69</v>
      </c>
      <c r="E215" s="15">
        <v>3360000</v>
      </c>
      <c r="F215" s="15">
        <v>3864000</v>
      </c>
      <c r="G215" s="15">
        <v>250000</v>
      </c>
      <c r="H215" s="15">
        <v>1227300</v>
      </c>
      <c r="I215" s="15">
        <v>500000</v>
      </c>
      <c r="J215" s="15">
        <v>650000</v>
      </c>
      <c r="K215" s="16">
        <v>0</v>
      </c>
    </row>
    <row r="216" spans="1:11" ht="38.25">
      <c r="A216" s="25">
        <v>5941977</v>
      </c>
      <c r="B216" s="176" t="s">
        <v>269</v>
      </c>
      <c r="C216" s="158" t="s">
        <v>270</v>
      </c>
      <c r="D216" s="158" t="s">
        <v>43</v>
      </c>
      <c r="E216" s="15">
        <v>521000</v>
      </c>
      <c r="F216" s="15">
        <v>521000</v>
      </c>
      <c r="G216" s="15">
        <v>106400</v>
      </c>
      <c r="H216" s="15">
        <v>226125</v>
      </c>
      <c r="I216" s="15">
        <v>115000</v>
      </c>
      <c r="J216" s="15">
        <v>10000</v>
      </c>
      <c r="K216" s="16">
        <v>0</v>
      </c>
    </row>
    <row r="217" spans="1:11" ht="25.5">
      <c r="A217" s="25">
        <v>2494957</v>
      </c>
      <c r="B217" s="176" t="s">
        <v>271</v>
      </c>
      <c r="C217" s="158" t="s">
        <v>272</v>
      </c>
      <c r="D217" s="158" t="s">
        <v>28</v>
      </c>
      <c r="E217" s="15">
        <v>325000</v>
      </c>
      <c r="F217" s="15">
        <v>92000</v>
      </c>
      <c r="G217" s="14">
        <v>0</v>
      </c>
      <c r="H217" s="15">
        <v>287310</v>
      </c>
      <c r="I217" s="15">
        <v>150000</v>
      </c>
      <c r="J217" s="15">
        <v>-80000</v>
      </c>
      <c r="K217" s="16">
        <v>0</v>
      </c>
    </row>
    <row r="218" spans="1:11" ht="25.5">
      <c r="A218" s="25">
        <v>3745494</v>
      </c>
      <c r="B218" s="176" t="s">
        <v>273</v>
      </c>
      <c r="C218" s="158" t="s">
        <v>274</v>
      </c>
      <c r="D218" s="158" t="s">
        <v>52</v>
      </c>
      <c r="E218" s="15">
        <v>1914000</v>
      </c>
      <c r="F218" s="15">
        <v>1556000</v>
      </c>
      <c r="G218" s="15">
        <v>2410500</v>
      </c>
      <c r="H218" s="15">
        <v>2793700</v>
      </c>
      <c r="I218" s="15">
        <v>500000</v>
      </c>
      <c r="J218" s="15">
        <v>-2300000</v>
      </c>
      <c r="K218" s="17">
        <v>1400000</v>
      </c>
    </row>
    <row r="219" spans="1:11" ht="38.25">
      <c r="A219" s="25">
        <v>3784936</v>
      </c>
      <c r="B219" s="176" t="s">
        <v>275</v>
      </c>
      <c r="C219" s="158" t="s">
        <v>276</v>
      </c>
      <c r="D219" s="158" t="s">
        <v>43</v>
      </c>
      <c r="E219" s="14">
        <v>0</v>
      </c>
      <c r="F219" s="15">
        <v>97000</v>
      </c>
      <c r="G219" s="15">
        <v>55000</v>
      </c>
      <c r="H219" s="15">
        <v>105871</v>
      </c>
      <c r="I219" s="15">
        <v>66000</v>
      </c>
      <c r="J219" s="15">
        <v>110000</v>
      </c>
      <c r="K219" s="16">
        <v>0</v>
      </c>
    </row>
    <row r="220" spans="1:11" ht="25.5">
      <c r="A220" s="25">
        <v>8195232</v>
      </c>
      <c r="B220" s="176" t="s">
        <v>825</v>
      </c>
      <c r="C220" s="158" t="s">
        <v>826</v>
      </c>
      <c r="D220" s="158" t="s">
        <v>584</v>
      </c>
      <c r="E220" s="15">
        <v>5677000</v>
      </c>
      <c r="F220" s="15">
        <v>5677000</v>
      </c>
      <c r="G220" s="15">
        <v>2816600</v>
      </c>
      <c r="H220" s="15">
        <v>3961920</v>
      </c>
      <c r="I220" s="15">
        <v>1039000</v>
      </c>
      <c r="J220" s="15">
        <v>-1800000</v>
      </c>
      <c r="K220" s="16">
        <v>0</v>
      </c>
    </row>
    <row r="221" spans="1:11" ht="25.5">
      <c r="A221" s="25">
        <v>7335716</v>
      </c>
      <c r="B221" s="176" t="s">
        <v>825</v>
      </c>
      <c r="C221" s="158" t="s">
        <v>277</v>
      </c>
      <c r="D221" s="158" t="s">
        <v>25</v>
      </c>
      <c r="E221" s="15">
        <v>4195000</v>
      </c>
      <c r="F221" s="15">
        <v>3124000</v>
      </c>
      <c r="G221" s="15">
        <v>724500</v>
      </c>
      <c r="H221" s="15">
        <v>1870540</v>
      </c>
      <c r="I221" s="15">
        <v>798000</v>
      </c>
      <c r="J221" s="15">
        <v>-1000000</v>
      </c>
      <c r="K221" s="17">
        <v>700000</v>
      </c>
    </row>
    <row r="222" spans="1:11" ht="25.5">
      <c r="A222" s="25">
        <v>2534682</v>
      </c>
      <c r="B222" s="176" t="s">
        <v>278</v>
      </c>
      <c r="C222" s="158" t="s">
        <v>279</v>
      </c>
      <c r="D222" s="158" t="s">
        <v>517</v>
      </c>
      <c r="E222" s="15">
        <v>1565000</v>
      </c>
      <c r="F222" s="15">
        <v>1476000</v>
      </c>
      <c r="G222" s="15">
        <v>640200</v>
      </c>
      <c r="H222" s="15">
        <v>660000</v>
      </c>
      <c r="I222" s="15">
        <v>434000</v>
      </c>
      <c r="J222" s="15">
        <v>-300000</v>
      </c>
      <c r="K222" s="17">
        <v>200000</v>
      </c>
    </row>
    <row r="223" spans="1:11" ht="25.5">
      <c r="A223" s="25">
        <v>4044587</v>
      </c>
      <c r="B223" s="176" t="s">
        <v>278</v>
      </c>
      <c r="C223" s="158" t="s">
        <v>280</v>
      </c>
      <c r="D223" s="158" t="s">
        <v>63</v>
      </c>
      <c r="E223" s="15">
        <v>399000</v>
      </c>
      <c r="F223" s="15">
        <v>438000</v>
      </c>
      <c r="G223" s="15">
        <v>77800</v>
      </c>
      <c r="H223" s="15">
        <v>150000</v>
      </c>
      <c r="I223" s="15">
        <v>95400</v>
      </c>
      <c r="J223" s="15">
        <v>60000</v>
      </c>
      <c r="K223" s="16">
        <v>0</v>
      </c>
    </row>
    <row r="224" spans="1:11" ht="25.5">
      <c r="A224" s="25">
        <v>6348050</v>
      </c>
      <c r="B224" s="176" t="s">
        <v>830</v>
      </c>
      <c r="C224" s="158" t="s">
        <v>831</v>
      </c>
      <c r="D224" s="158" t="s">
        <v>517</v>
      </c>
      <c r="E224" s="15">
        <v>3357000</v>
      </c>
      <c r="F224" s="15">
        <v>3515000</v>
      </c>
      <c r="G224" s="15">
        <v>1739000</v>
      </c>
      <c r="H224" s="15">
        <v>2080000</v>
      </c>
      <c r="I224" s="15">
        <v>1122000</v>
      </c>
      <c r="J224" s="15">
        <v>-500000</v>
      </c>
      <c r="K224" s="16">
        <v>0</v>
      </c>
    </row>
    <row r="225" spans="1:11" ht="38.25">
      <c r="A225" s="25">
        <v>4996376</v>
      </c>
      <c r="B225" s="176" t="s">
        <v>830</v>
      </c>
      <c r="C225" s="158" t="s">
        <v>281</v>
      </c>
      <c r="D225" s="158" t="s">
        <v>63</v>
      </c>
      <c r="E225" s="15">
        <v>435000</v>
      </c>
      <c r="F225" s="14">
        <v>0</v>
      </c>
      <c r="G225" s="15">
        <v>107900</v>
      </c>
      <c r="H225" s="15">
        <v>540000</v>
      </c>
      <c r="I225" s="14">
        <v>0</v>
      </c>
      <c r="J225" s="15">
        <v>-500000</v>
      </c>
      <c r="K225" s="17">
        <v>300000</v>
      </c>
    </row>
    <row r="226" spans="1:11" ht="25.5">
      <c r="A226" s="25">
        <v>2206550</v>
      </c>
      <c r="B226" s="176" t="s">
        <v>282</v>
      </c>
      <c r="C226" s="158" t="s">
        <v>75</v>
      </c>
      <c r="D226" s="158" t="s">
        <v>63</v>
      </c>
      <c r="E226" s="15">
        <v>1490000</v>
      </c>
      <c r="F226" s="15">
        <v>1639000</v>
      </c>
      <c r="G226" s="15">
        <v>298200</v>
      </c>
      <c r="H226" s="15">
        <v>400000</v>
      </c>
      <c r="I226" s="15">
        <v>311000</v>
      </c>
      <c r="J226" s="15">
        <v>220000</v>
      </c>
      <c r="K226" s="16">
        <v>0</v>
      </c>
    </row>
    <row r="227" spans="1:11" ht="38.25">
      <c r="A227" s="25">
        <v>5307364</v>
      </c>
      <c r="B227" s="176" t="s">
        <v>835</v>
      </c>
      <c r="C227" s="158" t="s">
        <v>836</v>
      </c>
      <c r="D227" s="158" t="s">
        <v>533</v>
      </c>
      <c r="E227" s="15">
        <v>1008000</v>
      </c>
      <c r="F227" s="15">
        <v>856000</v>
      </c>
      <c r="G227" s="15">
        <v>47000</v>
      </c>
      <c r="H227" s="15">
        <v>160000</v>
      </c>
      <c r="I227" s="15">
        <v>110000</v>
      </c>
      <c r="J227" s="15">
        <v>-90000</v>
      </c>
      <c r="K227" s="17">
        <v>50000</v>
      </c>
    </row>
    <row r="228" spans="1:11" ht="38.25">
      <c r="A228" s="25">
        <v>2559061</v>
      </c>
      <c r="B228" s="176" t="s">
        <v>283</v>
      </c>
      <c r="C228" s="158" t="s">
        <v>226</v>
      </c>
      <c r="D228" s="158" t="s">
        <v>43</v>
      </c>
      <c r="E228" s="14">
        <v>0</v>
      </c>
      <c r="F228" s="14">
        <v>0</v>
      </c>
      <c r="G228" s="14">
        <v>0</v>
      </c>
      <c r="H228" s="15">
        <v>87000</v>
      </c>
      <c r="I228" s="14">
        <v>0</v>
      </c>
      <c r="J228" s="14">
        <v>0</v>
      </c>
      <c r="K228" s="16">
        <v>0</v>
      </c>
    </row>
    <row r="229" spans="1:11" ht="38.25">
      <c r="A229" s="25">
        <v>6357528</v>
      </c>
      <c r="B229" s="176" t="s">
        <v>284</v>
      </c>
      <c r="C229" s="158" t="s">
        <v>285</v>
      </c>
      <c r="D229" s="158" t="s">
        <v>43</v>
      </c>
      <c r="E229" s="15">
        <v>187000</v>
      </c>
      <c r="F229" s="14">
        <v>0</v>
      </c>
      <c r="G229" s="15">
        <v>40900</v>
      </c>
      <c r="H229" s="15">
        <v>200000</v>
      </c>
      <c r="I229" s="14">
        <v>0</v>
      </c>
      <c r="J229" s="15">
        <v>-230000</v>
      </c>
      <c r="K229" s="16">
        <v>0</v>
      </c>
    </row>
    <row r="230" spans="1:11" ht="12.75">
      <c r="A230" s="25">
        <v>2077002</v>
      </c>
      <c r="B230" s="176" t="s">
        <v>286</v>
      </c>
      <c r="C230" s="158" t="s">
        <v>286</v>
      </c>
      <c r="D230" s="158" t="s">
        <v>525</v>
      </c>
      <c r="E230" s="15">
        <v>6706000</v>
      </c>
      <c r="F230" s="15">
        <v>6717000</v>
      </c>
      <c r="G230" s="15">
        <v>1983300</v>
      </c>
      <c r="H230" s="15">
        <v>2100000</v>
      </c>
      <c r="I230" s="15">
        <v>1259000</v>
      </c>
      <c r="J230" s="15">
        <v>-700000</v>
      </c>
      <c r="K230" s="17">
        <v>555000</v>
      </c>
    </row>
    <row r="231" spans="1:11" ht="25.5">
      <c r="A231" s="25">
        <v>7245581</v>
      </c>
      <c r="B231" s="176" t="s">
        <v>286</v>
      </c>
      <c r="C231" s="158" t="s">
        <v>287</v>
      </c>
      <c r="D231" s="158" t="s">
        <v>52</v>
      </c>
      <c r="E231" s="15">
        <v>4688000</v>
      </c>
      <c r="F231" s="15">
        <v>4688000</v>
      </c>
      <c r="G231" s="15">
        <v>2171800</v>
      </c>
      <c r="H231" s="15">
        <v>2170000</v>
      </c>
      <c r="I231" s="15">
        <v>700000</v>
      </c>
      <c r="J231" s="15">
        <v>-1400000</v>
      </c>
      <c r="K231" s="17">
        <v>1300000</v>
      </c>
    </row>
    <row r="232" spans="1:11" ht="12.75">
      <c r="A232" s="25">
        <v>8076553</v>
      </c>
      <c r="B232" s="176" t="s">
        <v>288</v>
      </c>
      <c r="C232" s="158" t="s">
        <v>288</v>
      </c>
      <c r="D232" s="158" t="s">
        <v>22</v>
      </c>
      <c r="E232" s="15">
        <v>1115000</v>
      </c>
      <c r="F232" s="15">
        <v>1115000</v>
      </c>
      <c r="G232" s="15">
        <v>240300</v>
      </c>
      <c r="H232" s="15">
        <v>804000</v>
      </c>
      <c r="I232" s="15">
        <v>240000</v>
      </c>
      <c r="J232" s="14">
        <v>0</v>
      </c>
      <c r="K232" s="16">
        <v>0</v>
      </c>
    </row>
    <row r="233" spans="1:11" ht="25.5">
      <c r="A233" s="25">
        <v>1492747</v>
      </c>
      <c r="B233" s="176" t="s">
        <v>289</v>
      </c>
      <c r="C233" s="158" t="s">
        <v>290</v>
      </c>
      <c r="D233" s="158" t="s">
        <v>22</v>
      </c>
      <c r="E233" s="15">
        <v>710000</v>
      </c>
      <c r="F233" s="15">
        <v>704000</v>
      </c>
      <c r="G233" s="15">
        <v>415200</v>
      </c>
      <c r="H233" s="15">
        <v>425000</v>
      </c>
      <c r="I233" s="15">
        <v>160000</v>
      </c>
      <c r="J233" s="15">
        <v>-250000</v>
      </c>
      <c r="K233" s="17">
        <v>250000</v>
      </c>
    </row>
    <row r="234" spans="1:11" ht="38.25">
      <c r="A234" s="25">
        <v>9845202</v>
      </c>
      <c r="B234" s="176" t="s">
        <v>291</v>
      </c>
      <c r="C234" s="158" t="s">
        <v>72</v>
      </c>
      <c r="D234" s="158" t="s">
        <v>22</v>
      </c>
      <c r="E234" s="15">
        <v>474000</v>
      </c>
      <c r="F234" s="14">
        <v>0</v>
      </c>
      <c r="G234" s="14">
        <v>0</v>
      </c>
      <c r="H234" s="15">
        <v>706090</v>
      </c>
      <c r="I234" s="14">
        <v>0</v>
      </c>
      <c r="J234" s="15">
        <v>-470000</v>
      </c>
      <c r="K234" s="16">
        <v>0</v>
      </c>
    </row>
    <row r="235" spans="1:11" ht="25.5">
      <c r="A235" s="25">
        <v>6467278</v>
      </c>
      <c r="B235" s="176" t="s">
        <v>292</v>
      </c>
      <c r="C235" s="158" t="s">
        <v>293</v>
      </c>
      <c r="D235" s="158" t="s">
        <v>508</v>
      </c>
      <c r="E235" s="15">
        <v>332000</v>
      </c>
      <c r="F235" s="14">
        <v>0</v>
      </c>
      <c r="G235" s="15">
        <v>129100</v>
      </c>
      <c r="H235" s="15">
        <v>764800</v>
      </c>
      <c r="I235" s="14">
        <v>0</v>
      </c>
      <c r="J235" s="15">
        <v>-450000</v>
      </c>
      <c r="K235" s="16">
        <v>0</v>
      </c>
    </row>
    <row r="236" spans="1:11" ht="25.5">
      <c r="A236" s="25">
        <v>3931828</v>
      </c>
      <c r="B236" s="176" t="s">
        <v>294</v>
      </c>
      <c r="C236" s="158" t="s">
        <v>296</v>
      </c>
      <c r="D236" s="158" t="s">
        <v>108</v>
      </c>
      <c r="E236" s="15">
        <v>298000</v>
      </c>
      <c r="F236" s="15">
        <v>708000</v>
      </c>
      <c r="G236" s="15">
        <v>62100</v>
      </c>
      <c r="H236" s="15">
        <v>516700</v>
      </c>
      <c r="I236" s="14">
        <v>0</v>
      </c>
      <c r="J236" s="15">
        <v>450000</v>
      </c>
      <c r="K236" s="16">
        <v>0</v>
      </c>
    </row>
    <row r="237" spans="1:11" ht="12.75">
      <c r="A237" s="25">
        <v>7811034</v>
      </c>
      <c r="B237" s="176" t="s">
        <v>297</v>
      </c>
      <c r="C237" s="158" t="s">
        <v>648</v>
      </c>
      <c r="D237" s="158" t="s">
        <v>525</v>
      </c>
      <c r="E237" s="15">
        <v>624000</v>
      </c>
      <c r="F237" s="15">
        <v>686000</v>
      </c>
      <c r="G237" s="15">
        <v>71100</v>
      </c>
      <c r="H237" s="15">
        <v>200000</v>
      </c>
      <c r="I237" s="15">
        <v>46000</v>
      </c>
      <c r="J237" s="15">
        <v>30000</v>
      </c>
      <c r="K237" s="16">
        <v>0</v>
      </c>
    </row>
    <row r="238" spans="1:11" ht="12.75">
      <c r="A238" s="25">
        <v>9721056</v>
      </c>
      <c r="B238" s="176" t="s">
        <v>297</v>
      </c>
      <c r="C238" s="158" t="s">
        <v>194</v>
      </c>
      <c r="D238" s="158" t="s">
        <v>28</v>
      </c>
      <c r="E238" s="15">
        <v>946000</v>
      </c>
      <c r="F238" s="15">
        <v>805000</v>
      </c>
      <c r="G238" s="15">
        <v>379400</v>
      </c>
      <c r="H238" s="15">
        <v>500000</v>
      </c>
      <c r="I238" s="15">
        <v>310000</v>
      </c>
      <c r="J238" s="15">
        <v>-220000</v>
      </c>
      <c r="K238" s="17">
        <v>150000</v>
      </c>
    </row>
    <row r="239" spans="1:11" ht="12.75">
      <c r="A239" s="25">
        <v>6470889</v>
      </c>
      <c r="B239" s="176" t="s">
        <v>297</v>
      </c>
      <c r="C239" s="158" t="s">
        <v>298</v>
      </c>
      <c r="D239" s="158" t="s">
        <v>508</v>
      </c>
      <c r="E239" s="15">
        <v>757000</v>
      </c>
      <c r="F239" s="14">
        <v>0</v>
      </c>
      <c r="G239" s="15">
        <v>287000</v>
      </c>
      <c r="H239" s="15">
        <v>450000</v>
      </c>
      <c r="I239" s="15">
        <v>400000</v>
      </c>
      <c r="J239" s="15">
        <v>-650000</v>
      </c>
      <c r="K239" s="16">
        <v>0</v>
      </c>
    </row>
    <row r="240" spans="1:11" ht="12.75">
      <c r="A240" s="25">
        <v>2105271</v>
      </c>
      <c r="B240" s="176" t="s">
        <v>297</v>
      </c>
      <c r="C240" s="158" t="s">
        <v>299</v>
      </c>
      <c r="D240" s="158" t="s">
        <v>48</v>
      </c>
      <c r="E240" s="15">
        <v>4552000</v>
      </c>
      <c r="F240" s="15">
        <v>3870000</v>
      </c>
      <c r="G240" s="15">
        <v>1047600</v>
      </c>
      <c r="H240" s="15">
        <v>2000000</v>
      </c>
      <c r="I240" s="15">
        <v>1050000</v>
      </c>
      <c r="J240" s="15">
        <v>-700000</v>
      </c>
      <c r="K240" s="17">
        <v>500000</v>
      </c>
    </row>
    <row r="241" spans="1:11" ht="25.5">
      <c r="A241" s="25">
        <v>4039839</v>
      </c>
      <c r="B241" s="176" t="s">
        <v>297</v>
      </c>
      <c r="C241" s="158" t="s">
        <v>75</v>
      </c>
      <c r="D241" s="158" t="s">
        <v>63</v>
      </c>
      <c r="E241" s="15">
        <v>233000</v>
      </c>
      <c r="F241" s="15">
        <v>256000</v>
      </c>
      <c r="G241" s="15">
        <v>99800</v>
      </c>
      <c r="H241" s="15">
        <v>140000</v>
      </c>
      <c r="I241" s="15">
        <v>49000</v>
      </c>
      <c r="J241" s="15">
        <v>-30000</v>
      </c>
      <c r="K241" s="16">
        <v>0</v>
      </c>
    </row>
    <row r="242" spans="1:11" ht="38.25">
      <c r="A242" s="25">
        <v>1472620</v>
      </c>
      <c r="B242" s="176" t="s">
        <v>297</v>
      </c>
      <c r="C242" s="158" t="s">
        <v>226</v>
      </c>
      <c r="D242" s="158" t="s">
        <v>43</v>
      </c>
      <c r="E242" s="15">
        <v>1092000</v>
      </c>
      <c r="F242" s="15">
        <v>1092000</v>
      </c>
      <c r="G242" s="15">
        <v>264800</v>
      </c>
      <c r="H242" s="15">
        <v>300000</v>
      </c>
      <c r="I242" s="15">
        <v>250000</v>
      </c>
      <c r="J242" s="15">
        <v>-15000</v>
      </c>
      <c r="K242" s="16">
        <v>0</v>
      </c>
    </row>
    <row r="243" spans="1:11" ht="25.5">
      <c r="A243" s="25">
        <v>8651712</v>
      </c>
      <c r="B243" s="176" t="s">
        <v>300</v>
      </c>
      <c r="C243" s="158" t="s">
        <v>301</v>
      </c>
      <c r="D243" s="158" t="s">
        <v>25</v>
      </c>
      <c r="E243" s="15">
        <v>2024000</v>
      </c>
      <c r="F243" s="15">
        <v>1821000</v>
      </c>
      <c r="G243" s="15">
        <v>1280400</v>
      </c>
      <c r="H243" s="15">
        <v>1985910</v>
      </c>
      <c r="I243" s="15">
        <v>600000</v>
      </c>
      <c r="J243" s="15">
        <v>-800000</v>
      </c>
      <c r="K243" s="17">
        <v>0</v>
      </c>
    </row>
    <row r="244" spans="1:11" ht="38.25">
      <c r="A244" s="25">
        <v>4535746</v>
      </c>
      <c r="B244" s="176" t="s">
        <v>300</v>
      </c>
      <c r="C244" s="158" t="s">
        <v>302</v>
      </c>
      <c r="D244" s="158" t="s">
        <v>28</v>
      </c>
      <c r="E244" s="15">
        <v>851000</v>
      </c>
      <c r="F244" s="15">
        <v>724000</v>
      </c>
      <c r="G244" s="15">
        <v>300000</v>
      </c>
      <c r="H244" s="15">
        <v>2124609</v>
      </c>
      <c r="I244" s="15">
        <v>140000</v>
      </c>
      <c r="J244" s="15">
        <v>-280000</v>
      </c>
      <c r="K244" s="17">
        <v>200000</v>
      </c>
    </row>
    <row r="245" spans="1:11" ht="25.5">
      <c r="A245" s="25">
        <v>4892203</v>
      </c>
      <c r="B245" s="176" t="s">
        <v>300</v>
      </c>
      <c r="C245" s="158" t="s">
        <v>303</v>
      </c>
      <c r="D245" s="158" t="s">
        <v>69</v>
      </c>
      <c r="E245" s="15">
        <v>2340000</v>
      </c>
      <c r="F245" s="15">
        <v>2219000</v>
      </c>
      <c r="G245" s="15">
        <v>380700</v>
      </c>
      <c r="H245" s="15">
        <v>1874274</v>
      </c>
      <c r="I245" s="15">
        <v>250000</v>
      </c>
      <c r="J245" s="15">
        <v>-250000</v>
      </c>
      <c r="K245" s="16">
        <v>0</v>
      </c>
    </row>
    <row r="246" spans="1:11" ht="12.75">
      <c r="A246" s="25">
        <v>26611716</v>
      </c>
      <c r="B246" s="176" t="s">
        <v>304</v>
      </c>
      <c r="C246" s="158"/>
      <c r="D246" s="158" t="s">
        <v>533</v>
      </c>
      <c r="E246" s="15">
        <v>657000</v>
      </c>
      <c r="F246" s="15">
        <v>525000</v>
      </c>
      <c r="G246" s="15">
        <v>181200</v>
      </c>
      <c r="H246" s="15">
        <v>750108</v>
      </c>
      <c r="I246" s="14">
        <v>0</v>
      </c>
      <c r="J246" s="15">
        <v>-300000</v>
      </c>
      <c r="K246" s="17">
        <v>300000</v>
      </c>
    </row>
    <row r="247" spans="1:11" ht="12.75">
      <c r="A247" s="25">
        <v>26623064</v>
      </c>
      <c r="B247" s="176" t="s">
        <v>305</v>
      </c>
      <c r="C247" s="158" t="s">
        <v>593</v>
      </c>
      <c r="D247" s="158" t="s">
        <v>584</v>
      </c>
      <c r="E247" s="15">
        <v>494000</v>
      </c>
      <c r="F247" s="15">
        <v>107000</v>
      </c>
      <c r="G247" s="15">
        <v>102800</v>
      </c>
      <c r="H247" s="15">
        <v>350000</v>
      </c>
      <c r="I247" s="15">
        <v>119000</v>
      </c>
      <c r="J247" s="15">
        <v>-360000</v>
      </c>
      <c r="K247" s="17">
        <v>200000</v>
      </c>
    </row>
    <row r="248" spans="1:11" ht="12.75">
      <c r="A248" s="25">
        <v>26623064</v>
      </c>
      <c r="B248" s="176" t="s">
        <v>305</v>
      </c>
      <c r="C248" s="158"/>
      <c r="D248" s="158" t="s">
        <v>508</v>
      </c>
      <c r="E248" s="15">
        <v>1778000</v>
      </c>
      <c r="F248" s="15">
        <v>1939000</v>
      </c>
      <c r="G248" s="15">
        <v>340800</v>
      </c>
      <c r="H248" s="15">
        <v>450000</v>
      </c>
      <c r="I248" s="15">
        <v>300000</v>
      </c>
      <c r="J248" s="15">
        <v>160000</v>
      </c>
      <c r="K248" s="16">
        <v>0</v>
      </c>
    </row>
    <row r="249" spans="1:11" ht="12.75">
      <c r="A249" s="25">
        <v>26623064</v>
      </c>
      <c r="B249" s="176" t="s">
        <v>305</v>
      </c>
      <c r="C249" s="158"/>
      <c r="D249" s="158" t="s">
        <v>588</v>
      </c>
      <c r="E249" s="15">
        <v>1511000</v>
      </c>
      <c r="F249" s="15">
        <v>1637000</v>
      </c>
      <c r="G249" s="15">
        <v>505100</v>
      </c>
      <c r="H249" s="15">
        <v>700000</v>
      </c>
      <c r="I249" s="15">
        <v>300000</v>
      </c>
      <c r="J249" s="15">
        <v>-100000</v>
      </c>
      <c r="K249" s="16">
        <v>0</v>
      </c>
    </row>
    <row r="250" spans="1:11" ht="25.5">
      <c r="A250" s="25">
        <v>45248078</v>
      </c>
      <c r="B250" s="176" t="s">
        <v>306</v>
      </c>
      <c r="C250" s="158"/>
      <c r="D250" s="158" t="s">
        <v>584</v>
      </c>
      <c r="E250" s="15">
        <v>807000</v>
      </c>
      <c r="F250" s="15">
        <v>807000</v>
      </c>
      <c r="G250" s="15">
        <v>441000</v>
      </c>
      <c r="H250" s="15">
        <v>471400</v>
      </c>
      <c r="I250" s="15">
        <v>356000</v>
      </c>
      <c r="J250" s="15">
        <v>-110000</v>
      </c>
      <c r="K250" s="17">
        <v>100000</v>
      </c>
    </row>
    <row r="251" spans="1:11" ht="25.5">
      <c r="A251" s="25">
        <v>45246441</v>
      </c>
      <c r="B251" s="176" t="s">
        <v>307</v>
      </c>
      <c r="C251" s="158"/>
      <c r="D251" s="158" t="s">
        <v>588</v>
      </c>
      <c r="E251" s="15">
        <v>239000</v>
      </c>
      <c r="F251" s="15">
        <v>262000</v>
      </c>
      <c r="G251" s="14">
        <v>0</v>
      </c>
      <c r="H251" s="15">
        <v>291252</v>
      </c>
      <c r="I251" s="15">
        <v>50000</v>
      </c>
      <c r="J251" s="15">
        <v>80000</v>
      </c>
      <c r="K251" s="16">
        <v>0</v>
      </c>
    </row>
    <row r="252" spans="1:11" ht="25.5">
      <c r="A252" s="25">
        <v>45246441</v>
      </c>
      <c r="B252" s="176" t="s">
        <v>308</v>
      </c>
      <c r="C252" s="158"/>
      <c r="D252" s="158" t="s">
        <v>525</v>
      </c>
      <c r="E252" s="15">
        <v>547000</v>
      </c>
      <c r="F252" s="15">
        <v>302000</v>
      </c>
      <c r="G252" s="15">
        <v>110000</v>
      </c>
      <c r="H252" s="15">
        <v>450000</v>
      </c>
      <c r="I252" s="15">
        <v>70000</v>
      </c>
      <c r="J252" s="15">
        <v>-280000</v>
      </c>
      <c r="K252" s="17">
        <v>100000</v>
      </c>
    </row>
    <row r="253" spans="1:11" ht="25.5">
      <c r="A253" s="25">
        <v>499811</v>
      </c>
      <c r="B253" s="176" t="s">
        <v>687</v>
      </c>
      <c r="C253" s="158"/>
      <c r="D253" s="158" t="s">
        <v>588</v>
      </c>
      <c r="E253" s="15">
        <v>1980000</v>
      </c>
      <c r="F253" s="15">
        <v>1557900</v>
      </c>
      <c r="G253" s="15">
        <v>269800</v>
      </c>
      <c r="H253" s="15">
        <v>291000</v>
      </c>
      <c r="I253" s="15">
        <v>100000</v>
      </c>
      <c r="J253" s="15">
        <v>-400000</v>
      </c>
      <c r="K253" s="17">
        <v>190000</v>
      </c>
    </row>
    <row r="254" spans="1:11" ht="12.75">
      <c r="A254" s="25">
        <v>27017508</v>
      </c>
      <c r="B254" s="176" t="s">
        <v>309</v>
      </c>
      <c r="C254" s="158"/>
      <c r="D254" s="158" t="s">
        <v>508</v>
      </c>
      <c r="E254" s="14">
        <v>0</v>
      </c>
      <c r="F254" s="14">
        <v>0</v>
      </c>
      <c r="G254" s="15">
        <v>186100</v>
      </c>
      <c r="H254" s="15">
        <v>400000</v>
      </c>
      <c r="I254" s="14">
        <v>0</v>
      </c>
      <c r="J254" s="15">
        <v>-186000</v>
      </c>
      <c r="K254" s="17">
        <v>150000</v>
      </c>
    </row>
    <row r="255" spans="1:11" ht="25.5">
      <c r="A255" s="26">
        <v>60449985</v>
      </c>
      <c r="B255" s="177" t="s">
        <v>815</v>
      </c>
      <c r="C255" s="158"/>
      <c r="D255" s="179" t="s">
        <v>533</v>
      </c>
      <c r="E255" s="19">
        <v>32000</v>
      </c>
      <c r="F255" s="19">
        <v>32000</v>
      </c>
      <c r="G255" s="19">
        <v>27000</v>
      </c>
      <c r="H255" s="19">
        <v>27000</v>
      </c>
      <c r="I255" s="18">
        <v>0</v>
      </c>
      <c r="J255" s="19">
        <v>-27000</v>
      </c>
      <c r="K255" s="20">
        <v>25000</v>
      </c>
    </row>
    <row r="256" spans="1:11" ht="15">
      <c r="A256" s="21" t="s">
        <v>310</v>
      </c>
      <c r="B256" s="178"/>
      <c r="C256" s="164"/>
      <c r="D256" s="164"/>
      <c r="E256" s="22"/>
      <c r="F256" s="22"/>
      <c r="G256" s="22"/>
      <c r="H256" s="22"/>
      <c r="I256" s="22"/>
      <c r="J256" s="22"/>
      <c r="K256" s="23">
        <f>SUM(K3:K255)</f>
        <v>20626000</v>
      </c>
    </row>
  </sheetData>
  <sheetProtection/>
  <printOptions/>
  <pageMargins left="0" right="0" top="0.3937007874015748" bottom="0.3937007874015748" header="0.11811023622047245" footer="0.11811023622047245"/>
  <pageSetup fitToHeight="1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4.00390625" style="0" customWidth="1"/>
    <col min="6" max="6" width="14.00390625" style="0" bestFit="1" customWidth="1"/>
    <col min="7" max="7" width="14.00390625" style="0" customWidth="1"/>
    <col min="8" max="8" width="13.28125" style="0" bestFit="1" customWidth="1"/>
    <col min="9" max="9" width="16.00390625" style="0" bestFit="1" customWidth="1"/>
    <col min="10" max="10" width="8.8515625" style="0" bestFit="1" customWidth="1"/>
    <col min="11" max="11" width="9.28125" style="0" bestFit="1" customWidth="1"/>
    <col min="12" max="12" width="9.421875" style="0" bestFit="1" customWidth="1"/>
    <col min="13" max="13" width="14.28125" style="0" bestFit="1" customWidth="1"/>
    <col min="14" max="14" width="15.7109375" style="0" customWidth="1"/>
    <col min="15" max="15" width="12.57421875" style="0" hidden="1" customWidth="1"/>
    <col min="16" max="16" width="14.57421875" style="0" customWidth="1"/>
  </cols>
  <sheetData>
    <row r="1" ht="13.5" thickBot="1">
      <c r="P1" s="187" t="s">
        <v>391</v>
      </c>
    </row>
    <row r="2" spans="1:16" ht="39" thickBot="1">
      <c r="A2" s="130" t="s">
        <v>393</v>
      </c>
      <c r="B2" s="130" t="s">
        <v>394</v>
      </c>
      <c r="C2" s="130" t="s">
        <v>395</v>
      </c>
      <c r="D2" s="130" t="s">
        <v>396</v>
      </c>
      <c r="E2" s="130" t="s">
        <v>397</v>
      </c>
      <c r="F2" s="130" t="s">
        <v>311</v>
      </c>
      <c r="G2" s="130" t="s">
        <v>474</v>
      </c>
      <c r="H2" s="130" t="s">
        <v>496</v>
      </c>
      <c r="I2" s="130" t="s">
        <v>497</v>
      </c>
      <c r="J2" s="130" t="s">
        <v>312</v>
      </c>
      <c r="K2" s="130" t="s">
        <v>843</v>
      </c>
      <c r="L2" s="130" t="s">
        <v>844</v>
      </c>
      <c r="M2" s="130" t="s">
        <v>313</v>
      </c>
      <c r="N2" s="130" t="s">
        <v>314</v>
      </c>
      <c r="O2" s="130" t="s">
        <v>18</v>
      </c>
      <c r="P2" s="131" t="s">
        <v>387</v>
      </c>
    </row>
    <row r="3" spans="1:16" ht="25.5">
      <c r="A3" s="132" t="s">
        <v>538</v>
      </c>
      <c r="B3" s="138" t="s">
        <v>539</v>
      </c>
      <c r="C3" s="133" t="s">
        <v>559</v>
      </c>
      <c r="D3" s="133" t="s">
        <v>517</v>
      </c>
      <c r="E3" s="133" t="s">
        <v>552</v>
      </c>
      <c r="F3" s="142">
        <v>738000</v>
      </c>
      <c r="G3" s="143">
        <v>738000</v>
      </c>
      <c r="H3" s="143">
        <v>690000</v>
      </c>
      <c r="I3" s="143">
        <v>725000</v>
      </c>
      <c r="J3" s="143" t="s">
        <v>854</v>
      </c>
      <c r="K3" s="143">
        <v>17</v>
      </c>
      <c r="L3" s="143">
        <v>81000</v>
      </c>
      <c r="M3" s="185">
        <v>87480</v>
      </c>
      <c r="N3" s="182">
        <v>59000</v>
      </c>
      <c r="O3" s="144">
        <v>-650000</v>
      </c>
      <c r="P3" s="145">
        <v>250000</v>
      </c>
    </row>
    <row r="4" spans="1:16" ht="38.25">
      <c r="A4" s="134" t="s">
        <v>538</v>
      </c>
      <c r="B4" s="139" t="s">
        <v>539</v>
      </c>
      <c r="C4" s="135" t="s">
        <v>49</v>
      </c>
      <c r="D4" s="135" t="s">
        <v>556</v>
      </c>
      <c r="E4" s="135" t="s">
        <v>552</v>
      </c>
      <c r="F4" s="146">
        <v>1241000</v>
      </c>
      <c r="G4" s="147">
        <v>1241000</v>
      </c>
      <c r="H4" s="147">
        <v>501800</v>
      </c>
      <c r="I4" s="147">
        <v>714000</v>
      </c>
      <c r="J4" s="147" t="s">
        <v>857</v>
      </c>
      <c r="K4" s="147">
        <v>100</v>
      </c>
      <c r="L4" s="147">
        <v>65000</v>
      </c>
      <c r="M4" s="180">
        <v>142020</v>
      </c>
      <c r="N4" s="183">
        <v>0</v>
      </c>
      <c r="O4" s="148">
        <v>0</v>
      </c>
      <c r="P4" s="149">
        <v>0</v>
      </c>
    </row>
    <row r="5" spans="1:16" ht="25.5">
      <c r="A5" s="134" t="s">
        <v>538</v>
      </c>
      <c r="B5" s="139" t="s">
        <v>539</v>
      </c>
      <c r="C5" s="135" t="s">
        <v>50</v>
      </c>
      <c r="D5" s="135" t="s">
        <v>551</v>
      </c>
      <c r="E5" s="135" t="s">
        <v>552</v>
      </c>
      <c r="F5" s="146">
        <v>2144000</v>
      </c>
      <c r="G5" s="147">
        <v>2144000</v>
      </c>
      <c r="H5" s="147">
        <v>676700</v>
      </c>
      <c r="I5" s="147">
        <v>889000</v>
      </c>
      <c r="J5" s="147" t="s">
        <v>854</v>
      </c>
      <c r="K5" s="147">
        <v>42</v>
      </c>
      <c r="L5" s="147">
        <v>65000</v>
      </c>
      <c r="M5" s="180">
        <v>141912</v>
      </c>
      <c r="N5" s="183">
        <v>0</v>
      </c>
      <c r="O5" s="148">
        <v>0</v>
      </c>
      <c r="P5" s="149">
        <v>0</v>
      </c>
    </row>
    <row r="6" spans="1:16" ht="25.5">
      <c r="A6" s="134" t="s">
        <v>315</v>
      </c>
      <c r="B6" s="139" t="s">
        <v>188</v>
      </c>
      <c r="C6" s="135" t="s">
        <v>189</v>
      </c>
      <c r="D6" s="135" t="s">
        <v>517</v>
      </c>
      <c r="E6" s="135" t="s">
        <v>552</v>
      </c>
      <c r="F6" s="146">
        <v>518000</v>
      </c>
      <c r="G6" s="147">
        <v>518000</v>
      </c>
      <c r="H6" s="147">
        <v>35000</v>
      </c>
      <c r="I6" s="147">
        <v>2276000</v>
      </c>
      <c r="J6" s="147" t="s">
        <v>854</v>
      </c>
      <c r="K6" s="147">
        <v>20</v>
      </c>
      <c r="L6" s="147">
        <v>81000</v>
      </c>
      <c r="M6" s="180">
        <v>291600</v>
      </c>
      <c r="N6" s="183">
        <v>198000</v>
      </c>
      <c r="O6" s="150">
        <v>160000</v>
      </c>
      <c r="P6" s="145">
        <v>914000</v>
      </c>
    </row>
    <row r="7" spans="1:16" ht="51">
      <c r="A7" s="134" t="s">
        <v>562</v>
      </c>
      <c r="B7" s="139" t="s">
        <v>563</v>
      </c>
      <c r="C7" s="135" t="s">
        <v>567</v>
      </c>
      <c r="D7" s="135" t="s">
        <v>551</v>
      </c>
      <c r="E7" s="135" t="s">
        <v>552</v>
      </c>
      <c r="F7" s="146">
        <v>2460000</v>
      </c>
      <c r="G7" s="147">
        <v>2460000</v>
      </c>
      <c r="H7" s="147">
        <v>466400</v>
      </c>
      <c r="I7" s="147">
        <v>625600</v>
      </c>
      <c r="J7" s="151" t="s">
        <v>854</v>
      </c>
      <c r="K7" s="151">
        <v>56</v>
      </c>
      <c r="L7" s="147">
        <v>65000</v>
      </c>
      <c r="M7" s="180">
        <v>625600</v>
      </c>
      <c r="N7" s="183">
        <v>422000</v>
      </c>
      <c r="O7" s="150">
        <v>-40000</v>
      </c>
      <c r="P7" s="149">
        <v>0</v>
      </c>
    </row>
    <row r="8" spans="1:16" ht="25.5">
      <c r="A8" s="136" t="s">
        <v>721</v>
      </c>
      <c r="B8" s="140" t="s">
        <v>722</v>
      </c>
      <c r="C8" s="137" t="s">
        <v>744</v>
      </c>
      <c r="D8" s="137" t="s">
        <v>517</v>
      </c>
      <c r="E8" s="137" t="s">
        <v>552</v>
      </c>
      <c r="F8" s="152">
        <v>2895</v>
      </c>
      <c r="G8" s="153">
        <v>2460000</v>
      </c>
      <c r="H8" s="153">
        <v>335300</v>
      </c>
      <c r="I8" s="153">
        <v>788700</v>
      </c>
      <c r="J8" s="154" t="s">
        <v>854</v>
      </c>
      <c r="K8" s="154">
        <v>30</v>
      </c>
      <c r="L8" s="153">
        <v>81000</v>
      </c>
      <c r="M8" s="181">
        <v>486000</v>
      </c>
      <c r="N8" s="184">
        <v>330000</v>
      </c>
      <c r="O8" s="155">
        <v>400000</v>
      </c>
      <c r="P8" s="156">
        <v>0</v>
      </c>
    </row>
    <row r="9" spans="1:16" ht="15">
      <c r="A9" s="141" t="s">
        <v>310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93"/>
      <c r="M9" s="193"/>
      <c r="N9" s="28"/>
      <c r="O9" s="27"/>
      <c r="P9" s="186">
        <f>SUM(P3:P8)</f>
        <v>1164000</v>
      </c>
    </row>
  </sheetData>
  <sheetProtection/>
  <mergeCells count="1">
    <mergeCell ref="L9:M9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B43">
      <selection activeCell="B15" sqref="B15"/>
    </sheetView>
  </sheetViews>
  <sheetFormatPr defaultColWidth="9.140625" defaultRowHeight="12.75"/>
  <cols>
    <col min="1" max="1" width="13.140625" style="0" bestFit="1" customWidth="1"/>
    <col min="2" max="2" width="38.28125" style="0" customWidth="1"/>
    <col min="3" max="3" width="38.57421875" style="0" customWidth="1"/>
    <col min="4" max="4" width="16.28125" style="0" customWidth="1"/>
    <col min="5" max="5" width="11.57421875" style="0" customWidth="1"/>
    <col min="6" max="6" width="12.8515625" style="0" customWidth="1"/>
    <col min="7" max="7" width="11.7109375" style="0" customWidth="1"/>
    <col min="8" max="8" width="17.140625" style="0" customWidth="1"/>
    <col min="10" max="10" width="15.28125" style="0" customWidth="1"/>
  </cols>
  <sheetData>
    <row r="1" ht="13.5" thickBot="1">
      <c r="I1" s="187" t="s">
        <v>388</v>
      </c>
    </row>
    <row r="2" spans="1:10" ht="45.75" thickBot="1">
      <c r="A2" s="188" t="s">
        <v>412</v>
      </c>
      <c r="B2" s="171" t="s">
        <v>394</v>
      </c>
      <c r="C2" s="171" t="s">
        <v>395</v>
      </c>
      <c r="D2" s="171" t="s">
        <v>396</v>
      </c>
      <c r="E2" s="171" t="s">
        <v>473</v>
      </c>
      <c r="F2" s="171" t="s">
        <v>474</v>
      </c>
      <c r="G2" s="171" t="s">
        <v>496</v>
      </c>
      <c r="H2" s="171" t="s">
        <v>497</v>
      </c>
      <c r="I2" s="171" t="s">
        <v>17</v>
      </c>
      <c r="J2" s="172" t="s">
        <v>386</v>
      </c>
    </row>
    <row r="3" spans="1:10" ht="30" customHeight="1">
      <c r="A3" s="166">
        <v>7389672</v>
      </c>
      <c r="B3" s="167" t="s">
        <v>20</v>
      </c>
      <c r="C3" s="168" t="s">
        <v>316</v>
      </c>
      <c r="D3" s="168" t="s">
        <v>317</v>
      </c>
      <c r="E3" s="169">
        <v>200000</v>
      </c>
      <c r="F3" s="168">
        <v>0</v>
      </c>
      <c r="G3" s="169">
        <v>34000</v>
      </c>
      <c r="H3" s="169">
        <v>256570</v>
      </c>
      <c r="I3" s="168">
        <v>0</v>
      </c>
      <c r="J3" s="170">
        <v>0</v>
      </c>
    </row>
    <row r="4" spans="1:10" ht="30" customHeight="1">
      <c r="A4" s="157">
        <v>3301272</v>
      </c>
      <c r="B4" s="165" t="s">
        <v>514</v>
      </c>
      <c r="C4" s="173" t="s">
        <v>203</v>
      </c>
      <c r="D4" s="158" t="s">
        <v>317</v>
      </c>
      <c r="E4" s="159">
        <v>209000</v>
      </c>
      <c r="F4" s="159">
        <v>177000</v>
      </c>
      <c r="G4" s="159">
        <v>40800</v>
      </c>
      <c r="H4" s="159">
        <v>152805</v>
      </c>
      <c r="I4" s="159">
        <v>50000</v>
      </c>
      <c r="J4" s="160">
        <v>0</v>
      </c>
    </row>
    <row r="5" spans="1:10" ht="30" customHeight="1">
      <c r="A5" s="157">
        <v>1679799</v>
      </c>
      <c r="B5" s="165" t="s">
        <v>531</v>
      </c>
      <c r="C5" s="158" t="s">
        <v>318</v>
      </c>
      <c r="D5" s="158" t="s">
        <v>317</v>
      </c>
      <c r="E5" s="159">
        <v>229000</v>
      </c>
      <c r="F5" s="159">
        <v>125000</v>
      </c>
      <c r="G5" s="158">
        <v>0</v>
      </c>
      <c r="H5" s="159">
        <v>386260</v>
      </c>
      <c r="I5" s="159">
        <v>100000</v>
      </c>
      <c r="J5" s="160">
        <v>0</v>
      </c>
    </row>
    <row r="6" spans="1:10" ht="30" customHeight="1">
      <c r="A6" s="157">
        <v>7026827</v>
      </c>
      <c r="B6" s="165" t="s">
        <v>539</v>
      </c>
      <c r="C6" s="158" t="s">
        <v>319</v>
      </c>
      <c r="D6" s="158" t="s">
        <v>317</v>
      </c>
      <c r="E6" s="159">
        <v>277000</v>
      </c>
      <c r="F6" s="159">
        <v>301000</v>
      </c>
      <c r="G6" s="159">
        <v>79400</v>
      </c>
      <c r="H6" s="159">
        <v>405000</v>
      </c>
      <c r="I6" s="159">
        <v>120000</v>
      </c>
      <c r="J6" s="160">
        <v>0</v>
      </c>
    </row>
    <row r="7" spans="1:10" ht="30" customHeight="1">
      <c r="A7" s="157">
        <v>3557945</v>
      </c>
      <c r="B7" s="165" t="s">
        <v>539</v>
      </c>
      <c r="C7" s="158" t="s">
        <v>320</v>
      </c>
      <c r="D7" s="158" t="s">
        <v>317</v>
      </c>
      <c r="E7" s="159">
        <v>1008000</v>
      </c>
      <c r="F7" s="159">
        <v>1159000</v>
      </c>
      <c r="G7" s="159">
        <v>73500</v>
      </c>
      <c r="H7" s="159">
        <v>364000</v>
      </c>
      <c r="I7" s="159">
        <v>100000</v>
      </c>
      <c r="J7" s="160">
        <v>0</v>
      </c>
    </row>
    <row r="8" spans="1:10" ht="30" customHeight="1">
      <c r="A8" s="157">
        <v>3615489</v>
      </c>
      <c r="B8" s="165" t="s">
        <v>539</v>
      </c>
      <c r="C8" s="158" t="s">
        <v>321</v>
      </c>
      <c r="D8" s="158" t="s">
        <v>317</v>
      </c>
      <c r="E8" s="158">
        <v>0</v>
      </c>
      <c r="F8" s="158">
        <v>0</v>
      </c>
      <c r="G8" s="158">
        <v>0</v>
      </c>
      <c r="H8" s="159">
        <v>394000</v>
      </c>
      <c r="I8" s="158">
        <v>0</v>
      </c>
      <c r="J8" s="160">
        <v>0</v>
      </c>
    </row>
    <row r="9" spans="1:10" ht="30" customHeight="1">
      <c r="A9" s="157">
        <v>2284277</v>
      </c>
      <c r="B9" s="165" t="s">
        <v>578</v>
      </c>
      <c r="C9" s="158" t="s">
        <v>322</v>
      </c>
      <c r="D9" s="158" t="s">
        <v>317</v>
      </c>
      <c r="E9" s="159">
        <v>502000</v>
      </c>
      <c r="F9" s="159">
        <v>481000</v>
      </c>
      <c r="G9" s="159">
        <v>60700</v>
      </c>
      <c r="H9" s="159">
        <v>300000</v>
      </c>
      <c r="I9" s="159">
        <v>185000</v>
      </c>
      <c r="J9" s="160">
        <v>0</v>
      </c>
    </row>
    <row r="10" spans="1:10" ht="30" customHeight="1">
      <c r="A10" s="157">
        <v>6288606</v>
      </c>
      <c r="B10" s="165" t="s">
        <v>67</v>
      </c>
      <c r="C10" s="158" t="s">
        <v>323</v>
      </c>
      <c r="D10" s="158" t="s">
        <v>317</v>
      </c>
      <c r="E10" s="159">
        <v>600000</v>
      </c>
      <c r="F10" s="159">
        <v>510000</v>
      </c>
      <c r="G10" s="159">
        <v>88500</v>
      </c>
      <c r="H10" s="159">
        <v>780560</v>
      </c>
      <c r="I10" s="159">
        <v>160000</v>
      </c>
      <c r="J10" s="160">
        <v>0</v>
      </c>
    </row>
    <row r="11" spans="1:10" ht="30" customHeight="1">
      <c r="A11" s="157">
        <v>1382473</v>
      </c>
      <c r="B11" s="165" t="s">
        <v>78</v>
      </c>
      <c r="C11" s="158" t="s">
        <v>78</v>
      </c>
      <c r="D11" s="158" t="s">
        <v>317</v>
      </c>
      <c r="E11" s="159">
        <v>720000</v>
      </c>
      <c r="F11" s="159">
        <v>612000</v>
      </c>
      <c r="G11" s="159">
        <v>123800</v>
      </c>
      <c r="H11" s="159">
        <v>480000</v>
      </c>
      <c r="I11" s="158">
        <v>0</v>
      </c>
      <c r="J11" s="160">
        <v>0</v>
      </c>
    </row>
    <row r="12" spans="1:10" ht="30" customHeight="1">
      <c r="A12" s="157">
        <v>3364695</v>
      </c>
      <c r="B12" s="165" t="s">
        <v>324</v>
      </c>
      <c r="C12" s="158" t="s">
        <v>325</v>
      </c>
      <c r="D12" s="158" t="s">
        <v>317</v>
      </c>
      <c r="E12" s="159">
        <v>1427000</v>
      </c>
      <c r="F12" s="159">
        <v>1348000</v>
      </c>
      <c r="G12" s="159">
        <v>223200</v>
      </c>
      <c r="H12" s="159">
        <v>407776</v>
      </c>
      <c r="I12" s="159">
        <v>230000</v>
      </c>
      <c r="J12" s="160">
        <v>0</v>
      </c>
    </row>
    <row r="13" spans="1:10" ht="42" customHeight="1">
      <c r="A13" s="157">
        <v>2410533</v>
      </c>
      <c r="B13" s="165" t="s">
        <v>326</v>
      </c>
      <c r="C13" s="158" t="s">
        <v>327</v>
      </c>
      <c r="D13" s="158" t="s">
        <v>317</v>
      </c>
      <c r="E13" s="159">
        <v>3000000</v>
      </c>
      <c r="F13" s="159">
        <v>2499000</v>
      </c>
      <c r="G13" s="158">
        <v>0</v>
      </c>
      <c r="H13" s="159">
        <v>350000</v>
      </c>
      <c r="I13" s="158">
        <v>0</v>
      </c>
      <c r="J13" s="160">
        <v>0</v>
      </c>
    </row>
    <row r="14" spans="1:10" ht="30" customHeight="1">
      <c r="A14" s="157">
        <v>8292810</v>
      </c>
      <c r="B14" s="165" t="s">
        <v>86</v>
      </c>
      <c r="C14" s="158" t="s">
        <v>328</v>
      </c>
      <c r="D14" s="158" t="s">
        <v>317</v>
      </c>
      <c r="E14" s="159">
        <v>273000</v>
      </c>
      <c r="F14" s="159">
        <v>245000</v>
      </c>
      <c r="G14" s="159">
        <v>72000</v>
      </c>
      <c r="H14" s="159">
        <v>300000</v>
      </c>
      <c r="I14" s="158">
        <v>0</v>
      </c>
      <c r="J14" s="161">
        <v>200000</v>
      </c>
    </row>
    <row r="15" spans="1:10" ht="30" customHeight="1">
      <c r="A15" s="157">
        <v>9084663</v>
      </c>
      <c r="B15" s="165" t="s">
        <v>329</v>
      </c>
      <c r="C15" s="158" t="s">
        <v>330</v>
      </c>
      <c r="D15" s="158" t="s">
        <v>317</v>
      </c>
      <c r="E15" s="159">
        <v>64000</v>
      </c>
      <c r="F15" s="158">
        <v>0</v>
      </c>
      <c r="G15" s="159">
        <v>46400</v>
      </c>
      <c r="H15" s="159">
        <v>190000</v>
      </c>
      <c r="I15" s="159">
        <v>70000</v>
      </c>
      <c r="J15" s="160">
        <v>0</v>
      </c>
    </row>
    <row r="16" spans="1:10" ht="30" customHeight="1">
      <c r="A16" s="157">
        <v>8487274</v>
      </c>
      <c r="B16" s="165" t="s">
        <v>331</v>
      </c>
      <c r="C16" s="158" t="s">
        <v>332</v>
      </c>
      <c r="D16" s="158" t="s">
        <v>317</v>
      </c>
      <c r="E16" s="159">
        <v>34000</v>
      </c>
      <c r="F16" s="159">
        <v>28000</v>
      </c>
      <c r="G16" s="158">
        <v>0</v>
      </c>
      <c r="H16" s="159">
        <v>44843</v>
      </c>
      <c r="I16" s="158">
        <v>0</v>
      </c>
      <c r="J16" s="160">
        <v>0</v>
      </c>
    </row>
    <row r="17" spans="1:10" ht="38.25">
      <c r="A17" s="157">
        <v>9280386</v>
      </c>
      <c r="B17" s="165" t="s">
        <v>687</v>
      </c>
      <c r="C17" s="158" t="s">
        <v>333</v>
      </c>
      <c r="D17" s="158" t="s">
        <v>317</v>
      </c>
      <c r="E17" s="159">
        <v>499000</v>
      </c>
      <c r="F17" s="159">
        <v>381600</v>
      </c>
      <c r="G17" s="159">
        <v>33500</v>
      </c>
      <c r="H17" s="159">
        <v>150000</v>
      </c>
      <c r="I17" s="159">
        <v>50000</v>
      </c>
      <c r="J17" s="160">
        <v>0</v>
      </c>
    </row>
    <row r="18" spans="1:10" ht="30" customHeight="1">
      <c r="A18" s="157">
        <v>1818707</v>
      </c>
      <c r="B18" s="165" t="s">
        <v>181</v>
      </c>
      <c r="C18" s="158" t="s">
        <v>334</v>
      </c>
      <c r="D18" s="158" t="s">
        <v>317</v>
      </c>
      <c r="E18" s="159">
        <v>1170000</v>
      </c>
      <c r="F18" s="159">
        <v>944000</v>
      </c>
      <c r="G18" s="159">
        <v>118000</v>
      </c>
      <c r="H18" s="159">
        <v>725000</v>
      </c>
      <c r="I18" s="159">
        <v>200000</v>
      </c>
      <c r="J18" s="160">
        <v>0</v>
      </c>
    </row>
    <row r="19" spans="1:10" ht="30" customHeight="1">
      <c r="A19" s="157">
        <v>7998175</v>
      </c>
      <c r="B19" s="165" t="s">
        <v>335</v>
      </c>
      <c r="C19" s="158" t="s">
        <v>336</v>
      </c>
      <c r="D19" s="158" t="s">
        <v>317</v>
      </c>
      <c r="E19" s="159">
        <v>177000</v>
      </c>
      <c r="F19" s="159">
        <v>203000</v>
      </c>
      <c r="G19" s="159">
        <v>57500</v>
      </c>
      <c r="H19" s="159">
        <v>385960</v>
      </c>
      <c r="I19" s="159">
        <v>110000</v>
      </c>
      <c r="J19" s="160">
        <v>0</v>
      </c>
    </row>
    <row r="20" spans="1:10" ht="30" customHeight="1">
      <c r="A20" s="157">
        <v>2795337</v>
      </c>
      <c r="B20" s="165" t="s">
        <v>337</v>
      </c>
      <c r="C20" s="158" t="s">
        <v>338</v>
      </c>
      <c r="D20" s="158" t="s">
        <v>317</v>
      </c>
      <c r="E20" s="158">
        <v>0</v>
      </c>
      <c r="F20" s="159">
        <v>263000</v>
      </c>
      <c r="G20" s="159">
        <v>151800</v>
      </c>
      <c r="H20" s="159">
        <v>207989</v>
      </c>
      <c r="I20" s="159">
        <v>170000</v>
      </c>
      <c r="J20" s="160">
        <v>0</v>
      </c>
    </row>
    <row r="21" spans="1:10" ht="30" customHeight="1">
      <c r="A21" s="157">
        <v>4708656</v>
      </c>
      <c r="B21" s="165" t="s">
        <v>339</v>
      </c>
      <c r="C21" s="158" t="s">
        <v>340</v>
      </c>
      <c r="D21" s="158" t="s">
        <v>317</v>
      </c>
      <c r="E21" s="159">
        <v>519000</v>
      </c>
      <c r="F21" s="159">
        <v>596000</v>
      </c>
      <c r="G21" s="158">
        <v>0</v>
      </c>
      <c r="H21" s="159">
        <v>385028</v>
      </c>
      <c r="I21" s="159">
        <v>110000</v>
      </c>
      <c r="J21" s="160">
        <v>0</v>
      </c>
    </row>
    <row r="22" spans="1:10" ht="30" customHeight="1">
      <c r="A22" s="157">
        <v>2888527</v>
      </c>
      <c r="B22" s="165" t="s">
        <v>341</v>
      </c>
      <c r="C22" s="158" t="s">
        <v>342</v>
      </c>
      <c r="D22" s="158" t="s">
        <v>317</v>
      </c>
      <c r="E22" s="159">
        <v>2750000</v>
      </c>
      <c r="F22" s="159">
        <v>2337000</v>
      </c>
      <c r="G22" s="158">
        <v>0</v>
      </c>
      <c r="H22" s="159">
        <v>334000</v>
      </c>
      <c r="I22" s="158">
        <v>0</v>
      </c>
      <c r="J22" s="160">
        <v>0</v>
      </c>
    </row>
    <row r="23" spans="1:10" ht="30" customHeight="1">
      <c r="A23" s="157">
        <v>4147691</v>
      </c>
      <c r="B23" s="165" t="s">
        <v>343</v>
      </c>
      <c r="C23" s="158" t="s">
        <v>344</v>
      </c>
      <c r="D23" s="158" t="s">
        <v>317</v>
      </c>
      <c r="E23" s="159">
        <v>327500</v>
      </c>
      <c r="F23" s="159">
        <v>300000</v>
      </c>
      <c r="G23" s="159">
        <v>84300</v>
      </c>
      <c r="H23" s="159">
        <v>740000</v>
      </c>
      <c r="I23" s="159">
        <v>120000</v>
      </c>
      <c r="J23" s="160">
        <v>0</v>
      </c>
    </row>
    <row r="24" spans="1:10" ht="30" customHeight="1">
      <c r="A24" s="157">
        <v>5470299</v>
      </c>
      <c r="B24" s="165" t="s">
        <v>345</v>
      </c>
      <c r="C24" s="158" t="s">
        <v>346</v>
      </c>
      <c r="D24" s="158" t="s">
        <v>317</v>
      </c>
      <c r="E24" s="159">
        <v>288000</v>
      </c>
      <c r="F24" s="159">
        <v>259000</v>
      </c>
      <c r="G24" s="159">
        <v>60500</v>
      </c>
      <c r="H24" s="159">
        <v>108000</v>
      </c>
      <c r="I24" s="159">
        <v>90000</v>
      </c>
      <c r="J24" s="160">
        <v>0</v>
      </c>
    </row>
    <row r="25" spans="1:10" ht="30" customHeight="1">
      <c r="A25" s="157">
        <v>3432707</v>
      </c>
      <c r="B25" s="165" t="s">
        <v>218</v>
      </c>
      <c r="C25" s="158" t="s">
        <v>347</v>
      </c>
      <c r="D25" s="158" t="s">
        <v>317</v>
      </c>
      <c r="E25" s="159">
        <v>41000</v>
      </c>
      <c r="F25" s="159">
        <v>36000</v>
      </c>
      <c r="G25" s="158">
        <v>0</v>
      </c>
      <c r="H25" s="159">
        <v>286299</v>
      </c>
      <c r="I25" s="158">
        <v>0</v>
      </c>
      <c r="J25" s="160">
        <v>0</v>
      </c>
    </row>
    <row r="26" spans="1:10" ht="30" customHeight="1">
      <c r="A26" s="157">
        <v>4470858</v>
      </c>
      <c r="B26" s="165" t="s">
        <v>219</v>
      </c>
      <c r="C26" s="158" t="s">
        <v>348</v>
      </c>
      <c r="D26" s="158" t="s">
        <v>317</v>
      </c>
      <c r="E26" s="159">
        <v>51000</v>
      </c>
      <c r="F26" s="158">
        <v>0</v>
      </c>
      <c r="G26" s="159">
        <v>24000</v>
      </c>
      <c r="H26" s="159">
        <v>57285</v>
      </c>
      <c r="I26" s="159">
        <v>20000</v>
      </c>
      <c r="J26" s="160">
        <v>0</v>
      </c>
    </row>
    <row r="27" spans="1:10" ht="30" customHeight="1">
      <c r="A27" s="157">
        <v>6964348</v>
      </c>
      <c r="B27" s="165" t="s">
        <v>349</v>
      </c>
      <c r="C27" s="158" t="s">
        <v>350</v>
      </c>
      <c r="D27" s="158" t="s">
        <v>317</v>
      </c>
      <c r="E27" s="159">
        <v>498000</v>
      </c>
      <c r="F27" s="159">
        <v>423000</v>
      </c>
      <c r="G27" s="159">
        <v>36700</v>
      </c>
      <c r="H27" s="159">
        <v>81090</v>
      </c>
      <c r="I27" s="159">
        <v>40000</v>
      </c>
      <c r="J27" s="160">
        <v>0</v>
      </c>
    </row>
    <row r="28" spans="1:10" ht="30" customHeight="1">
      <c r="A28" s="157">
        <v>8039664</v>
      </c>
      <c r="B28" s="165" t="s">
        <v>227</v>
      </c>
      <c r="C28" s="158" t="s">
        <v>351</v>
      </c>
      <c r="D28" s="158" t="s">
        <v>317</v>
      </c>
      <c r="E28" s="159">
        <v>360000</v>
      </c>
      <c r="F28" s="159">
        <v>250000</v>
      </c>
      <c r="G28" s="159">
        <v>80700</v>
      </c>
      <c r="H28" s="159">
        <v>625800</v>
      </c>
      <c r="I28" s="159">
        <v>120000</v>
      </c>
      <c r="J28" s="160">
        <v>0</v>
      </c>
    </row>
    <row r="29" spans="1:10" ht="30" customHeight="1">
      <c r="A29" s="157">
        <v>7394256</v>
      </c>
      <c r="B29" s="165" t="s">
        <v>230</v>
      </c>
      <c r="C29" s="158" t="s">
        <v>352</v>
      </c>
      <c r="D29" s="158" t="s">
        <v>317</v>
      </c>
      <c r="E29" s="159">
        <v>81000</v>
      </c>
      <c r="F29" s="159">
        <v>93000</v>
      </c>
      <c r="G29" s="159">
        <v>62900</v>
      </c>
      <c r="H29" s="159">
        <v>367000</v>
      </c>
      <c r="I29" s="159">
        <v>95000</v>
      </c>
      <c r="J29" s="160">
        <v>0</v>
      </c>
    </row>
    <row r="30" spans="1:10" ht="30" customHeight="1">
      <c r="A30" s="157" t="s">
        <v>353</v>
      </c>
      <c r="B30" s="165" t="s">
        <v>241</v>
      </c>
      <c r="C30" s="158" t="s">
        <v>354</v>
      </c>
      <c r="D30" s="158" t="s">
        <v>317</v>
      </c>
      <c r="E30" s="159">
        <v>491000</v>
      </c>
      <c r="F30" s="159">
        <v>417000</v>
      </c>
      <c r="G30" s="159">
        <v>59500</v>
      </c>
      <c r="H30" s="159">
        <v>120000</v>
      </c>
      <c r="I30" s="159">
        <v>100000</v>
      </c>
      <c r="J30" s="160">
        <v>0</v>
      </c>
    </row>
    <row r="31" spans="1:10" ht="30" customHeight="1">
      <c r="A31" s="157">
        <v>2890050</v>
      </c>
      <c r="B31" s="165" t="s">
        <v>355</v>
      </c>
      <c r="C31" s="158" t="s">
        <v>356</v>
      </c>
      <c r="D31" s="158" t="s">
        <v>317</v>
      </c>
      <c r="E31" s="159">
        <v>981000</v>
      </c>
      <c r="F31" s="159">
        <v>738990</v>
      </c>
      <c r="G31" s="159">
        <v>49300</v>
      </c>
      <c r="H31" s="159">
        <v>495788</v>
      </c>
      <c r="I31" s="159">
        <v>80000</v>
      </c>
      <c r="J31" s="160">
        <v>0</v>
      </c>
    </row>
    <row r="32" spans="1:10" ht="30" customHeight="1">
      <c r="A32" s="157">
        <v>9097296</v>
      </c>
      <c r="B32" s="165" t="s">
        <v>357</v>
      </c>
      <c r="C32" s="158" t="s">
        <v>358</v>
      </c>
      <c r="D32" s="158" t="s">
        <v>317</v>
      </c>
      <c r="E32" s="159">
        <v>549000</v>
      </c>
      <c r="F32" s="159">
        <v>266000</v>
      </c>
      <c r="G32" s="159">
        <v>38700</v>
      </c>
      <c r="H32" s="159">
        <v>799500</v>
      </c>
      <c r="I32" s="159">
        <v>80000</v>
      </c>
      <c r="J32" s="160">
        <v>0</v>
      </c>
    </row>
    <row r="33" spans="1:10" ht="38.25">
      <c r="A33" s="157">
        <v>618239</v>
      </c>
      <c r="B33" s="165" t="s">
        <v>359</v>
      </c>
      <c r="C33" s="158" t="s">
        <v>360</v>
      </c>
      <c r="D33" s="158" t="s">
        <v>317</v>
      </c>
      <c r="E33" s="159">
        <v>397000</v>
      </c>
      <c r="F33" s="159">
        <v>284000</v>
      </c>
      <c r="G33" s="159">
        <v>75500</v>
      </c>
      <c r="H33" s="159">
        <v>502000</v>
      </c>
      <c r="I33" s="159">
        <v>100000</v>
      </c>
      <c r="J33" s="160">
        <v>0</v>
      </c>
    </row>
    <row r="34" spans="1:10" ht="30" customHeight="1">
      <c r="A34" s="157">
        <v>7147115</v>
      </c>
      <c r="B34" s="165" t="s">
        <v>361</v>
      </c>
      <c r="C34" s="158" t="s">
        <v>362</v>
      </c>
      <c r="D34" s="158" t="s">
        <v>317</v>
      </c>
      <c r="E34" s="159">
        <v>82000</v>
      </c>
      <c r="F34" s="159">
        <v>69000</v>
      </c>
      <c r="G34" s="158">
        <v>0</v>
      </c>
      <c r="H34" s="159">
        <v>285650</v>
      </c>
      <c r="I34" s="159">
        <v>40000</v>
      </c>
      <c r="J34" s="160">
        <v>0</v>
      </c>
    </row>
    <row r="35" spans="1:10" ht="30" customHeight="1">
      <c r="A35" s="157">
        <v>6450416</v>
      </c>
      <c r="B35" s="165" t="s">
        <v>793</v>
      </c>
      <c r="C35" s="158" t="s">
        <v>363</v>
      </c>
      <c r="D35" s="158" t="s">
        <v>317</v>
      </c>
      <c r="E35" s="159">
        <v>399000</v>
      </c>
      <c r="F35" s="159">
        <v>339000</v>
      </c>
      <c r="G35" s="159">
        <v>79200</v>
      </c>
      <c r="H35" s="159">
        <v>320000</v>
      </c>
      <c r="I35" s="159">
        <v>110000</v>
      </c>
      <c r="J35" s="160">
        <v>0</v>
      </c>
    </row>
    <row r="36" spans="1:10" ht="30" customHeight="1">
      <c r="A36" s="157">
        <v>1626438</v>
      </c>
      <c r="B36" s="165" t="s">
        <v>364</v>
      </c>
      <c r="C36" s="158" t="s">
        <v>365</v>
      </c>
      <c r="D36" s="158" t="s">
        <v>317</v>
      </c>
      <c r="E36" s="159">
        <v>283000</v>
      </c>
      <c r="F36" s="158">
        <v>0</v>
      </c>
      <c r="G36" s="159">
        <v>35100</v>
      </c>
      <c r="H36" s="159">
        <v>588621</v>
      </c>
      <c r="I36" s="158">
        <v>0</v>
      </c>
      <c r="J36" s="160">
        <v>0</v>
      </c>
    </row>
    <row r="37" spans="1:10" ht="30" customHeight="1">
      <c r="A37" s="157">
        <v>5957394</v>
      </c>
      <c r="B37" s="165" t="s">
        <v>256</v>
      </c>
      <c r="C37" s="158" t="s">
        <v>366</v>
      </c>
      <c r="D37" s="158" t="s">
        <v>317</v>
      </c>
      <c r="E37" s="159">
        <v>303000</v>
      </c>
      <c r="F37" s="159">
        <v>300000</v>
      </c>
      <c r="G37" s="159">
        <v>56200</v>
      </c>
      <c r="H37" s="159">
        <v>344000</v>
      </c>
      <c r="I37" s="159">
        <v>60000</v>
      </c>
      <c r="J37" s="160">
        <v>0</v>
      </c>
    </row>
    <row r="38" spans="1:10" ht="30" customHeight="1">
      <c r="A38" s="157" t="s">
        <v>367</v>
      </c>
      <c r="B38" s="165" t="s">
        <v>802</v>
      </c>
      <c r="C38" s="158" t="s">
        <v>368</v>
      </c>
      <c r="D38" s="158" t="s">
        <v>317</v>
      </c>
      <c r="E38" s="159">
        <v>168000</v>
      </c>
      <c r="F38" s="159">
        <v>692000</v>
      </c>
      <c r="G38" s="159">
        <v>95000</v>
      </c>
      <c r="H38" s="159">
        <v>360000</v>
      </c>
      <c r="I38" s="159">
        <v>170000</v>
      </c>
      <c r="J38" s="160">
        <v>0</v>
      </c>
    </row>
    <row r="39" spans="1:10" ht="83.25" customHeight="1">
      <c r="A39" s="157">
        <v>9275973</v>
      </c>
      <c r="B39" s="165" t="s">
        <v>259</v>
      </c>
      <c r="C39" s="158" t="s">
        <v>369</v>
      </c>
      <c r="D39" s="158" t="s">
        <v>317</v>
      </c>
      <c r="E39" s="159">
        <v>404000</v>
      </c>
      <c r="F39" s="159">
        <v>343000</v>
      </c>
      <c r="G39" s="159">
        <v>65500</v>
      </c>
      <c r="H39" s="159">
        <v>390000</v>
      </c>
      <c r="I39" s="159">
        <v>90000</v>
      </c>
      <c r="J39" s="160">
        <v>0</v>
      </c>
    </row>
    <row r="40" spans="1:10" ht="30" customHeight="1">
      <c r="A40" s="157">
        <v>5735578</v>
      </c>
      <c r="B40" s="165" t="s">
        <v>370</v>
      </c>
      <c r="C40" s="158" t="s">
        <v>371</v>
      </c>
      <c r="D40" s="158" t="s">
        <v>317</v>
      </c>
      <c r="E40" s="159">
        <v>131000</v>
      </c>
      <c r="F40" s="159">
        <v>150000</v>
      </c>
      <c r="G40" s="159">
        <v>129000</v>
      </c>
      <c r="H40" s="159">
        <v>430140</v>
      </c>
      <c r="I40" s="159">
        <v>150000</v>
      </c>
      <c r="J40" s="160">
        <v>0</v>
      </c>
    </row>
    <row r="41" spans="1:10" ht="30" customHeight="1">
      <c r="A41" s="157">
        <v>2500401</v>
      </c>
      <c r="B41" s="165" t="s">
        <v>372</v>
      </c>
      <c r="C41" s="158" t="s">
        <v>373</v>
      </c>
      <c r="D41" s="158" t="s">
        <v>317</v>
      </c>
      <c r="E41" s="159">
        <v>187000</v>
      </c>
      <c r="F41" s="159">
        <v>168000</v>
      </c>
      <c r="G41" s="159">
        <v>77900</v>
      </c>
      <c r="H41" s="159">
        <v>204000</v>
      </c>
      <c r="I41" s="158">
        <v>0</v>
      </c>
      <c r="J41" s="161">
        <v>90000</v>
      </c>
    </row>
    <row r="42" spans="1:10" ht="30" customHeight="1">
      <c r="A42" s="157">
        <v>3793589</v>
      </c>
      <c r="B42" s="165" t="s">
        <v>275</v>
      </c>
      <c r="C42" s="158" t="s">
        <v>374</v>
      </c>
      <c r="D42" s="158" t="s">
        <v>317</v>
      </c>
      <c r="E42" s="159">
        <v>218000</v>
      </c>
      <c r="F42" s="159">
        <v>185000</v>
      </c>
      <c r="G42" s="159">
        <v>38800</v>
      </c>
      <c r="H42" s="162">
        <v>250519.2</v>
      </c>
      <c r="I42" s="159">
        <v>70000</v>
      </c>
      <c r="J42" s="160">
        <v>0</v>
      </c>
    </row>
    <row r="43" spans="1:10" ht="30" customHeight="1">
      <c r="A43" s="157">
        <v>7956214</v>
      </c>
      <c r="B43" s="165" t="s">
        <v>375</v>
      </c>
      <c r="C43" s="158" t="s">
        <v>376</v>
      </c>
      <c r="D43" s="158" t="s">
        <v>317</v>
      </c>
      <c r="E43" s="159">
        <v>443000</v>
      </c>
      <c r="F43" s="159">
        <v>225000</v>
      </c>
      <c r="G43" s="159">
        <v>34200</v>
      </c>
      <c r="H43" s="159">
        <v>132000</v>
      </c>
      <c r="I43" s="159">
        <v>60000</v>
      </c>
      <c r="J43" s="160">
        <v>0</v>
      </c>
    </row>
    <row r="44" spans="1:10" ht="30" customHeight="1">
      <c r="A44" s="157">
        <v>5798526</v>
      </c>
      <c r="B44" s="165" t="s">
        <v>278</v>
      </c>
      <c r="C44" s="158" t="s">
        <v>377</v>
      </c>
      <c r="D44" s="158" t="s">
        <v>317</v>
      </c>
      <c r="E44" s="159">
        <v>309000</v>
      </c>
      <c r="F44" s="159">
        <v>262000</v>
      </c>
      <c r="G44" s="159">
        <v>60700</v>
      </c>
      <c r="H44" s="159">
        <v>303000</v>
      </c>
      <c r="I44" s="159">
        <v>90000</v>
      </c>
      <c r="J44" s="160">
        <v>0</v>
      </c>
    </row>
    <row r="45" spans="1:10" ht="30" customHeight="1">
      <c r="A45" s="157">
        <v>6963442</v>
      </c>
      <c r="B45" s="165" t="s">
        <v>835</v>
      </c>
      <c r="C45" s="158" t="s">
        <v>378</v>
      </c>
      <c r="D45" s="158" t="s">
        <v>317</v>
      </c>
      <c r="E45" s="159">
        <v>68000</v>
      </c>
      <c r="F45" s="159">
        <v>78000</v>
      </c>
      <c r="G45" s="158">
        <v>0</v>
      </c>
      <c r="H45" s="159">
        <v>160000</v>
      </c>
      <c r="I45" s="159">
        <v>60000</v>
      </c>
      <c r="J45" s="160">
        <v>0</v>
      </c>
    </row>
    <row r="46" spans="1:10" ht="30" customHeight="1">
      <c r="A46" s="157">
        <v>2225351</v>
      </c>
      <c r="B46" s="165" t="s">
        <v>379</v>
      </c>
      <c r="C46" s="158" t="s">
        <v>380</v>
      </c>
      <c r="D46" s="158" t="s">
        <v>317</v>
      </c>
      <c r="E46" s="159">
        <v>200000</v>
      </c>
      <c r="F46" s="159">
        <v>480000</v>
      </c>
      <c r="G46" s="159">
        <v>68300</v>
      </c>
      <c r="H46" s="159">
        <v>98450</v>
      </c>
      <c r="I46" s="159">
        <v>70000</v>
      </c>
      <c r="J46" s="160">
        <v>0</v>
      </c>
    </row>
    <row r="47" spans="1:10" ht="30" customHeight="1">
      <c r="A47" s="157">
        <v>8526230</v>
      </c>
      <c r="B47" s="165" t="s">
        <v>381</v>
      </c>
      <c r="C47" s="158" t="s">
        <v>380</v>
      </c>
      <c r="D47" s="158" t="s">
        <v>317</v>
      </c>
      <c r="E47" s="159">
        <v>48000</v>
      </c>
      <c r="F47" s="159">
        <v>43000</v>
      </c>
      <c r="G47" s="158">
        <v>0</v>
      </c>
      <c r="H47" s="159">
        <v>59700</v>
      </c>
      <c r="I47" s="158">
        <v>0</v>
      </c>
      <c r="J47" s="160">
        <v>0</v>
      </c>
    </row>
    <row r="48" spans="1:10" ht="30" customHeight="1">
      <c r="A48" s="157">
        <v>9693809</v>
      </c>
      <c r="B48" s="165" t="s">
        <v>284</v>
      </c>
      <c r="C48" s="158" t="s">
        <v>382</v>
      </c>
      <c r="D48" s="158" t="s">
        <v>317</v>
      </c>
      <c r="E48" s="159">
        <v>104000</v>
      </c>
      <c r="F48" s="159">
        <v>93000</v>
      </c>
      <c r="G48" s="159">
        <v>32300</v>
      </c>
      <c r="H48" s="159">
        <v>200000</v>
      </c>
      <c r="I48" s="159">
        <v>60000</v>
      </c>
      <c r="J48" s="160">
        <v>0</v>
      </c>
    </row>
    <row r="49" spans="1:10" ht="30" customHeight="1">
      <c r="A49" s="157">
        <v>2163172</v>
      </c>
      <c r="B49" s="165" t="s">
        <v>383</v>
      </c>
      <c r="C49" s="158" t="s">
        <v>384</v>
      </c>
      <c r="D49" s="158" t="s">
        <v>317</v>
      </c>
      <c r="E49" s="159">
        <v>208000</v>
      </c>
      <c r="F49" s="159">
        <v>187000</v>
      </c>
      <c r="G49" s="158">
        <v>0</v>
      </c>
      <c r="H49" s="159">
        <v>200000</v>
      </c>
      <c r="I49" s="158">
        <v>0</v>
      </c>
      <c r="J49" s="161">
        <v>40000</v>
      </c>
    </row>
    <row r="50" spans="1:10" ht="30" customHeight="1">
      <c r="A50" s="157">
        <v>5031351</v>
      </c>
      <c r="B50" s="165" t="s">
        <v>300</v>
      </c>
      <c r="C50" s="158" t="s">
        <v>385</v>
      </c>
      <c r="D50" s="158" t="s">
        <v>317</v>
      </c>
      <c r="E50" s="158">
        <v>0</v>
      </c>
      <c r="F50" s="159">
        <v>295000</v>
      </c>
      <c r="G50" s="159">
        <v>35500</v>
      </c>
      <c r="H50" s="159">
        <v>584589</v>
      </c>
      <c r="I50" s="159">
        <v>50000</v>
      </c>
      <c r="J50" s="160">
        <v>0</v>
      </c>
    </row>
    <row r="51" spans="1:10" ht="30" customHeight="1">
      <c r="A51" s="163" t="s">
        <v>310</v>
      </c>
      <c r="B51" s="164"/>
      <c r="C51" s="22"/>
      <c r="D51" s="22"/>
      <c r="E51" s="22"/>
      <c r="F51" s="22"/>
      <c r="G51" s="22"/>
      <c r="H51" s="22"/>
      <c r="I51" s="22"/>
      <c r="J51" s="23">
        <f>SUM(J3:J50)</f>
        <v>330000</v>
      </c>
    </row>
  </sheetData>
  <sheetProtection/>
  <printOptions/>
  <pageMargins left="0" right="0" top="0.7874015748031497" bottom="0.3937007874015748" header="0.31496062992125984" footer="0.11811023622047245"/>
  <pageSetup fitToHeight="6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INF</cp:lastModifiedBy>
  <cp:lastPrinted>2012-09-24T07:43:38Z</cp:lastPrinted>
  <dcterms:created xsi:type="dcterms:W3CDTF">2008-02-26T09:54:58Z</dcterms:created>
  <dcterms:modified xsi:type="dcterms:W3CDTF">2012-10-15T12:45:48Z</dcterms:modified>
  <cp:category/>
  <cp:version/>
  <cp:contentType/>
  <cp:contentStatus/>
</cp:coreProperties>
</file>